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E D I T A I S - 2023\SERVIÇOS DE TERCEIROS\MANUTENÇÃO PREDIAL - EQUIPE CORRETIVA\"/>
    </mc:Choice>
  </mc:AlternateContent>
  <xr:revisionPtr revIDLastSave="0" documentId="13_ncr:1_{222F8819-C726-43CA-B113-2A769B0CADD2}" xr6:coauthVersionLast="45" xr6:coauthVersionMax="45" xr10:uidLastSave="{00000000-0000-0000-0000-000000000000}"/>
  <bookViews>
    <workbookView xWindow="-60" yWindow="-60" windowWidth="28920" windowHeight="15660" activeTab="2" xr2:uid="{00000000-000D-0000-FFFF-FFFF00000000}"/>
  </bookViews>
  <sheets>
    <sheet name="ANEXO 1 - LOTE 1" sheetId="1" r:id="rId1"/>
    <sheet name="ANEXO 1 - LOTE 2" sheetId="3" r:id="rId2"/>
    <sheet name="ANEXO 1 - LOTE 3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3" l="1"/>
  <c r="I10" i="3"/>
  <c r="I18" i="3" l="1"/>
  <c r="I7" i="3"/>
  <c r="I8" i="3"/>
  <c r="I11" i="3" l="1"/>
  <c r="H31" i="3" s="1"/>
  <c r="J25" i="4"/>
  <c r="F25" i="4"/>
  <c r="J27" i="3"/>
  <c r="F27" i="3"/>
  <c r="I17" i="3"/>
  <c r="I16" i="3"/>
  <c r="I15" i="3"/>
  <c r="I15" i="1"/>
  <c r="I9" i="1"/>
  <c r="I14" i="1"/>
  <c r="F25" i="1"/>
  <c r="J25" i="1"/>
  <c r="I19" i="3" l="1"/>
  <c r="H37" i="3" s="1"/>
  <c r="H38" i="3" s="1"/>
  <c r="H32" i="3"/>
  <c r="I15" i="4"/>
  <c r="I8" i="4"/>
  <c r="I7" i="4"/>
  <c r="I14" i="4"/>
  <c r="I16" i="4"/>
  <c r="I9" i="4"/>
  <c r="I31" i="3"/>
  <c r="I8" i="1"/>
  <c r="I7" i="1"/>
  <c r="I37" i="3" l="1"/>
  <c r="I38" i="3"/>
  <c r="I39" i="3" s="1"/>
  <c r="I32" i="3"/>
  <c r="I33" i="3" s="1"/>
  <c r="I10" i="4"/>
  <c r="H29" i="4" s="1"/>
  <c r="I17" i="4"/>
  <c r="H35" i="4" s="1"/>
  <c r="I16" i="1"/>
  <c r="I17" i="1" s="1"/>
  <c r="H35" i="1" s="1"/>
  <c r="I10" i="1"/>
  <c r="H29" i="1" s="1"/>
  <c r="H43" i="3" l="1"/>
  <c r="H44" i="3"/>
  <c r="I35" i="4"/>
  <c r="H36" i="4"/>
  <c r="I36" i="4" s="1"/>
  <c r="H30" i="4"/>
  <c r="I30" i="4" s="1"/>
  <c r="I29" i="4"/>
  <c r="I31" i="4" s="1"/>
  <c r="H30" i="1"/>
  <c r="I30" i="1" s="1"/>
  <c r="I29" i="1"/>
  <c r="H36" i="1"/>
  <c r="I36" i="1" s="1"/>
  <c r="I35" i="1"/>
  <c r="H41" i="4" l="1"/>
  <c r="I41" i="4" s="1"/>
  <c r="I43" i="3"/>
  <c r="I44" i="3"/>
  <c r="H42" i="4"/>
  <c r="I42" i="4" s="1"/>
  <c r="I37" i="4"/>
  <c r="H42" i="1"/>
  <c r="I42" i="1" s="1"/>
  <c r="H41" i="1"/>
  <c r="I41" i="1" s="1"/>
  <c r="I37" i="1"/>
  <c r="I31" i="1"/>
  <c r="I43" i="4" l="1"/>
  <c r="I43" i="1"/>
  <c r="I45" i="3"/>
</calcChain>
</file>

<file path=xl/sharedStrings.xml><?xml version="1.0" encoding="utf-8"?>
<sst xmlns="http://schemas.openxmlformats.org/spreadsheetml/2006/main" count="230" uniqueCount="50">
  <si>
    <t xml:space="preserve">Ref </t>
  </si>
  <si>
    <t xml:space="preserve">Descrição </t>
  </si>
  <si>
    <t xml:space="preserve">A </t>
  </si>
  <si>
    <t xml:space="preserve">Ref. </t>
  </si>
  <si>
    <t>C</t>
  </si>
  <si>
    <t>Esc.Central=</t>
  </si>
  <si>
    <t>Lucro=</t>
  </si>
  <si>
    <t>IMPOSTOS</t>
  </si>
  <si>
    <t>INSS</t>
  </si>
  <si>
    <t>Cofins</t>
  </si>
  <si>
    <t>PIS</t>
  </si>
  <si>
    <t>ISS</t>
  </si>
  <si>
    <t>TAXA DO BDI CALCULADO...........=</t>
  </si>
  <si>
    <t>B</t>
  </si>
  <si>
    <t>A</t>
  </si>
  <si>
    <t>D</t>
  </si>
  <si>
    <t>TAXA B.D.I.</t>
  </si>
  <si>
    <t>E</t>
  </si>
  <si>
    <t>SERVIÇOS MAN. PRED. E P.O.M.</t>
  </si>
  <si>
    <t>Custo Médio Mensal Estimado</t>
  </si>
  <si>
    <t>Valor Mensal (R$)</t>
  </si>
  <si>
    <t>Custo Estimado relativo a Taxa do BDI</t>
  </si>
  <si>
    <t>COMPOSIÇÃO DO BDI - MANUTENÇÃO PROGRAMADA</t>
  </si>
  <si>
    <t>COMPOSIÇÃO DO BDI MANUTENÇÃO EMERGENCIAL</t>
  </si>
  <si>
    <t>Custo dos Serviços de Manutençãso Corretiva Programada</t>
  </si>
  <si>
    <t>Custo dos Serviços de Manutençãso Corretiva Emergencial</t>
  </si>
  <si>
    <t>CUSTO ANUAL TOTAL ESTIMADO DA PROPOSTA PARA FORNECIMEMENTO DE SERVIÇOS DE MANUTENÇÃO CORRETIVA PROGRAMADA</t>
  </si>
  <si>
    <t>CUSTO ANUAL TOTAL ESTIMADO DA PROPOSTA PARA FORNECIMEMENTO DE SERVIÇOS DE MANUTENÇÃO CORRETIVA EMERGENCIAL</t>
  </si>
  <si>
    <t>F</t>
  </si>
  <si>
    <t xml:space="preserve">VALOR ANUAL SUBTOTAL DA PROPOSTA - C=(A+B) </t>
  </si>
  <si>
    <t>PROPOSTA COMERCIAL - MANUTENÇÃO CORRETIVA PROGRAMADA E EMERGENCIAL - LOTE 1</t>
  </si>
  <si>
    <t>VALOR GLOBAL  DA PROPOSTA PARA EXECUÇÃO E MANTUTENÇÃO CORRETIVA PROGRAMADA</t>
  </si>
  <si>
    <t>VALOR GLOBAL DA PROPOSTA PARA EXECUÇÃO E MANTUTENÇÃO CORRETIVA EMERGENCIAL</t>
  </si>
  <si>
    <t>G</t>
  </si>
  <si>
    <t xml:space="preserve">VALOR ANUAL SUBTOTAL DA PROPOSTA - G=(C+F) </t>
  </si>
  <si>
    <t>VALOR GLOBAL DA PROPOSTA PARA EXECUÇÃO E MANTUTENÇÃO CORRETIVA PROGRAMADA E MANUTENÇÃO CORRETIVA  EMERGENCIAL</t>
  </si>
  <si>
    <t>CUSTO ANUAL TOTAL ESTIMADO PARA SERVIÇOS DE MANUTENÇÃO CORRETIVA EMERGENCIAL</t>
  </si>
  <si>
    <t>CUSTO ANUAL TOTAL ESTIMADO PARA SERVIÇOS DE MANUTRENÇÃO CORRETIVA PROGRAMADA</t>
  </si>
  <si>
    <t>MANUTENÇÃO  - UBS's ....</t>
  </si>
  <si>
    <t>MANUTENÇÃO  - PSM e HD....</t>
  </si>
  <si>
    <t>MANUTENÇÃO - AMA's....</t>
  </si>
  <si>
    <t>PROPOSTA COMERCIAL - MANUTENÇÃO CORRETIVA PROGRAMADA E EMERGENCIAL - LOTE 2</t>
  </si>
  <si>
    <t>Valor Estimado Anual</t>
  </si>
  <si>
    <t xml:space="preserve">Valor Total Estimado Anual (R$) </t>
  </si>
  <si>
    <t>PROPOSTA COMERCIAL - MANUTENÇÃO CORRETIVA PROGRAMADA E EMERGENCIAL - LOTE 3</t>
  </si>
  <si>
    <t>Valor dos Serviços de Manutençãso Corretiva Programada</t>
  </si>
  <si>
    <t>Valor dos Serviços de Manutençãso Corretiva Emergencial</t>
  </si>
  <si>
    <t xml:space="preserve">VALOR ANUAL SUBTOTAL DA PROPOSTA - F=(D+E) </t>
  </si>
  <si>
    <t>MANUTENÇÃO DE CAPS E SRT'S - GUARULHOS</t>
  </si>
  <si>
    <t>ANEXO I -  PLANILHA APRESENTAÇÃO PROPOSTAS - MANUTENÇÃO PREDIAL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</si>
</sst>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name val="Arial"/>
      <family val="2"/>
    </font>
    <font>
      <b/>
      <sz val="9"/>
      <name val="Helvetica"/>
    </font>
    <font>
      <b/>
      <sz val="10"/>
      <name val="Arial"/>
      <family val="2"/>
    </font>
    <font>
      <sz val="11"/>
      <name val="Helvetica"/>
      <family val="2"/>
    </font>
    <font>
      <b/>
      <sz val="10"/>
      <name val="Helvetica"/>
    </font>
    <font>
      <sz val="1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2" fillId="0" borderId="0"/>
    <xf numFmtId="0" fontId="13" fillId="0" borderId="0"/>
  </cellStyleXfs>
  <cellXfs count="114">
    <xf numFmtId="0" fontId="0" fillId="0" borderId="0" xfId="0"/>
    <xf numFmtId="0" fontId="3" fillId="2" borderId="1" xfId="0" applyFont="1" applyFill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0" xfId="0"/>
    <xf numFmtId="44" fontId="2" fillId="0" borderId="1" xfId="2" applyFont="1" applyBorder="1" applyAlignment="1">
      <alignment vertical="center" wrapText="1"/>
    </xf>
    <xf numFmtId="44" fontId="6" fillId="0" borderId="1" xfId="0" applyNumberFormat="1" applyFont="1" applyBorder="1" applyAlignment="1">
      <alignment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textRotation="90" wrapText="1"/>
    </xf>
    <xf numFmtId="0" fontId="6" fillId="2" borderId="20" xfId="0" applyFont="1" applyFill="1" applyBorder="1" applyAlignment="1">
      <alignment horizontal="center" vertical="center" textRotation="90" wrapText="1"/>
    </xf>
    <xf numFmtId="0" fontId="3" fillId="2" borderId="21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horizontal="right"/>
    </xf>
    <xf numFmtId="0" fontId="9" fillId="3" borderId="5" xfId="1" applyNumberFormat="1" applyFont="1" applyFill="1" applyBorder="1" applyAlignment="1">
      <alignment horizontal="right" vertical="center"/>
    </xf>
    <xf numFmtId="0" fontId="10" fillId="3" borderId="7" xfId="0" applyFont="1" applyFill="1" applyBorder="1" applyAlignment="1">
      <alignment horizontal="left"/>
    </xf>
    <xf numFmtId="0" fontId="7" fillId="3" borderId="8" xfId="1" applyNumberFormat="1" applyFont="1" applyFill="1" applyBorder="1" applyAlignment="1">
      <alignment horizontal="center" vertical="center"/>
    </xf>
    <xf numFmtId="0" fontId="7" fillId="3" borderId="9" xfId="1" applyNumberFormat="1" applyFont="1" applyFill="1" applyBorder="1" applyAlignment="1">
      <alignment horizontal="center" vertical="center"/>
    </xf>
    <xf numFmtId="0" fontId="7" fillId="3" borderId="10" xfId="1" applyNumberFormat="1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9" fillId="3" borderId="1" xfId="1" applyNumberFormat="1" applyFont="1" applyFill="1" applyBorder="1" applyAlignment="1">
      <alignment horizontal="center" vertical="center"/>
    </xf>
    <xf numFmtId="0" fontId="9" fillId="3" borderId="12" xfId="1" applyNumberFormat="1" applyFont="1" applyFill="1" applyBorder="1" applyAlignment="1">
      <alignment horizontal="center" vertical="center"/>
    </xf>
    <xf numFmtId="10" fontId="7" fillId="3" borderId="4" xfId="3" applyNumberFormat="1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right"/>
    </xf>
    <xf numFmtId="0" fontId="9" fillId="4" borderId="5" xfId="1" applyNumberFormat="1" applyFont="1" applyFill="1" applyBorder="1" applyAlignment="1">
      <alignment horizontal="right" vertical="center"/>
    </xf>
    <xf numFmtId="0" fontId="10" fillId="4" borderId="7" xfId="0" applyFont="1" applyFill="1" applyBorder="1" applyAlignment="1">
      <alignment horizontal="left"/>
    </xf>
    <xf numFmtId="0" fontId="7" fillId="4" borderId="8" xfId="1" applyNumberFormat="1" applyFont="1" applyFill="1" applyBorder="1" applyAlignment="1">
      <alignment horizontal="center" vertical="center"/>
    </xf>
    <xf numFmtId="0" fontId="7" fillId="4" borderId="9" xfId="1" applyNumberFormat="1" applyFont="1" applyFill="1" applyBorder="1" applyAlignment="1">
      <alignment horizontal="center" vertical="center"/>
    </xf>
    <xf numFmtId="0" fontId="7" fillId="4" borderId="10" xfId="1" applyNumberFormat="1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9" fillId="4" borderId="1" xfId="1" applyNumberFormat="1" applyFont="1" applyFill="1" applyBorder="1" applyAlignment="1">
      <alignment horizontal="center" vertical="center"/>
    </xf>
    <xf numFmtId="0" fontId="9" fillId="4" borderId="12" xfId="1" applyNumberFormat="1" applyFont="1" applyFill="1" applyBorder="1" applyAlignment="1">
      <alignment horizontal="center" vertical="center"/>
    </xf>
    <xf numFmtId="10" fontId="7" fillId="4" borderId="4" xfId="3" applyNumberFormat="1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6" fillId="5" borderId="20" xfId="0" applyFont="1" applyFill="1" applyBorder="1" applyAlignment="1">
      <alignment horizontal="center" vertical="center" wrapText="1"/>
    </xf>
    <xf numFmtId="44" fontId="0" fillId="0" borderId="0" xfId="0" applyNumberFormat="1"/>
    <xf numFmtId="0" fontId="6" fillId="2" borderId="34" xfId="0" applyFont="1" applyFill="1" applyBorder="1" applyAlignment="1">
      <alignment horizontal="center" vertical="center" textRotation="90" wrapText="1"/>
    </xf>
    <xf numFmtId="44" fontId="2" fillId="0" borderId="35" xfId="2" applyFont="1" applyBorder="1" applyAlignment="1">
      <alignment vertical="center" wrapText="1"/>
    </xf>
    <xf numFmtId="10" fontId="9" fillId="6" borderId="13" xfId="3" applyNumberFormat="1" applyFont="1" applyFill="1" applyBorder="1" applyAlignment="1">
      <alignment horizontal="center" vertical="center"/>
    </xf>
    <xf numFmtId="10" fontId="9" fillId="6" borderId="6" xfId="3" applyNumberFormat="1" applyFont="1" applyFill="1" applyBorder="1" applyAlignment="1">
      <alignment horizontal="center" vertical="center"/>
    </xf>
    <xf numFmtId="9" fontId="0" fillId="0" borderId="0" xfId="3" applyFont="1"/>
    <xf numFmtId="0" fontId="6" fillId="0" borderId="1" xfId="0" applyFont="1" applyBorder="1" applyAlignment="1">
      <alignment horizontal="left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44" fontId="6" fillId="4" borderId="21" xfId="0" applyNumberFormat="1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 wrapText="1"/>
    </xf>
    <xf numFmtId="44" fontId="6" fillId="5" borderId="21" xfId="0" applyNumberFormat="1" applyFon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center" vertical="center" wrapText="1"/>
    </xf>
    <xf numFmtId="0" fontId="3" fillId="5" borderId="28" xfId="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44" fontId="6" fillId="3" borderId="21" xfId="0" applyNumberFormat="1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 textRotation="90" wrapText="1"/>
    </xf>
    <xf numFmtId="0" fontId="6" fillId="3" borderId="23" xfId="0" applyFont="1" applyFill="1" applyBorder="1" applyAlignment="1">
      <alignment horizontal="center" vertical="center" textRotation="90" wrapText="1"/>
    </xf>
    <xf numFmtId="0" fontId="6" fillId="3" borderId="25" xfId="0" applyFont="1" applyFill="1" applyBorder="1" applyAlignment="1">
      <alignment horizontal="center" vertical="center" textRotation="90" wrapText="1"/>
    </xf>
    <xf numFmtId="0" fontId="6" fillId="2" borderId="1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3" fillId="2" borderId="2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/>
    </xf>
    <xf numFmtId="0" fontId="11" fillId="4" borderId="15" xfId="0" applyFont="1" applyFill="1" applyBorder="1" applyAlignment="1">
      <alignment horizontal="center"/>
    </xf>
    <xf numFmtId="44" fontId="3" fillId="2" borderId="21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/>
    </xf>
    <xf numFmtId="0" fontId="11" fillId="3" borderId="15" xfId="0" applyFont="1" applyFill="1" applyBorder="1" applyAlignment="1">
      <alignment horizontal="center"/>
    </xf>
    <xf numFmtId="0" fontId="3" fillId="4" borderId="27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44" fontId="6" fillId="0" borderId="32" xfId="0" applyNumberFormat="1" applyFont="1" applyBorder="1" applyAlignment="1">
      <alignment horizontal="center" vertical="center" wrapText="1"/>
    </xf>
    <xf numFmtId="44" fontId="6" fillId="0" borderId="33" xfId="0" applyNumberFormat="1" applyFont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44" fontId="3" fillId="2" borderId="30" xfId="0" applyNumberFormat="1" applyFont="1" applyFill="1" applyBorder="1" applyAlignment="1">
      <alignment horizontal="center" vertical="center" wrapText="1"/>
    </xf>
    <xf numFmtId="44" fontId="3" fillId="2" borderId="31" xfId="0" applyNumberFormat="1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</cellXfs>
  <cellStyles count="6">
    <cellStyle name="Moeda" xfId="2" builtinId="4"/>
    <cellStyle name="Normal" xfId="0" builtinId="0"/>
    <cellStyle name="Normal 2" xfId="4" xr:uid="{00000000-0005-0000-0000-000002000000}"/>
    <cellStyle name="Normal 3" xfId="5" xr:uid="{00000000-0005-0000-0000-000003000000}"/>
    <cellStyle name="Porcentagem" xfId="3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43"/>
  <sheetViews>
    <sheetView workbookViewId="0">
      <selection activeCell="B2" sqref="B2:J2"/>
    </sheetView>
  </sheetViews>
  <sheetFormatPr defaultRowHeight="15" x14ac:dyDescent="0.25"/>
  <cols>
    <col min="1" max="1" width="2.7109375" customWidth="1"/>
    <col min="3" max="3" width="12" customWidth="1"/>
    <col min="4" max="4" width="17.7109375" customWidth="1"/>
    <col min="5" max="6" width="14.140625" customWidth="1"/>
    <col min="7" max="7" width="16" customWidth="1"/>
    <col min="8" max="8" width="16.85546875" bestFit="1" customWidth="1"/>
    <col min="9" max="9" width="14.140625" customWidth="1"/>
    <col min="10" max="10" width="15.85546875" bestFit="1" customWidth="1"/>
    <col min="12" max="12" width="14.28515625" bestFit="1" customWidth="1"/>
    <col min="13" max="13" width="9.5703125" bestFit="1" customWidth="1"/>
  </cols>
  <sheetData>
    <row r="2" spans="2:17" ht="16.5" thickBot="1" x14ac:dyDescent="0.3">
      <c r="B2" s="55" t="s">
        <v>49</v>
      </c>
      <c r="C2" s="55"/>
      <c r="D2" s="55"/>
      <c r="E2" s="55"/>
      <c r="F2" s="55"/>
      <c r="G2" s="55"/>
      <c r="H2" s="55"/>
      <c r="I2" s="55"/>
      <c r="J2" s="55"/>
    </row>
    <row r="3" spans="2:17" ht="31.5" customHeight="1" thickBot="1" x14ac:dyDescent="0.3">
      <c r="B3" s="69" t="s">
        <v>30</v>
      </c>
      <c r="C3" s="70"/>
      <c r="D3" s="70"/>
      <c r="E3" s="70"/>
      <c r="F3" s="70"/>
      <c r="G3" s="70"/>
      <c r="H3" s="70"/>
      <c r="I3" s="70"/>
      <c r="J3" s="71"/>
    </row>
    <row r="4" spans="2:17" ht="8.25" customHeight="1" thickBot="1" x14ac:dyDescent="0.3">
      <c r="B4" s="90"/>
      <c r="C4" s="90"/>
      <c r="D4" s="90"/>
      <c r="E4" s="90"/>
      <c r="F4" s="90"/>
      <c r="G4" s="90"/>
      <c r="H4" s="90"/>
      <c r="I4" s="90"/>
      <c r="J4" s="90"/>
    </row>
    <row r="5" spans="2:17" ht="29.25" customHeight="1" x14ac:dyDescent="0.25">
      <c r="B5" s="75" t="s">
        <v>26</v>
      </c>
      <c r="C5" s="76"/>
      <c r="D5" s="76"/>
      <c r="E5" s="76"/>
      <c r="F5" s="76"/>
      <c r="G5" s="76"/>
      <c r="H5" s="76"/>
      <c r="I5" s="76"/>
      <c r="J5" s="77"/>
    </row>
    <row r="6" spans="2:17" ht="25.5" x14ac:dyDescent="0.25">
      <c r="B6" s="87" t="s">
        <v>18</v>
      </c>
      <c r="C6" s="1" t="s">
        <v>0</v>
      </c>
      <c r="D6" s="88" t="s">
        <v>1</v>
      </c>
      <c r="E6" s="88"/>
      <c r="F6" s="88"/>
      <c r="G6" s="88"/>
      <c r="H6" s="1" t="s">
        <v>19</v>
      </c>
      <c r="I6" s="88" t="s">
        <v>42</v>
      </c>
      <c r="J6" s="89"/>
    </row>
    <row r="7" spans="2:17" ht="21" customHeight="1" x14ac:dyDescent="0.25">
      <c r="B7" s="87"/>
      <c r="C7" s="49" t="s">
        <v>38</v>
      </c>
      <c r="D7" s="49"/>
      <c r="E7" s="49"/>
      <c r="F7" s="49"/>
      <c r="G7" s="49"/>
      <c r="H7" s="4">
        <v>8786.81</v>
      </c>
      <c r="I7" s="50">
        <f>H7*12</f>
        <v>105441.72</v>
      </c>
      <c r="J7" s="51"/>
      <c r="Q7" s="3"/>
    </row>
    <row r="8" spans="2:17" ht="21" customHeight="1" x14ac:dyDescent="0.25">
      <c r="B8" s="87"/>
      <c r="C8" s="49" t="s">
        <v>39</v>
      </c>
      <c r="D8" s="49"/>
      <c r="E8" s="49"/>
      <c r="F8" s="49"/>
      <c r="G8" s="49"/>
      <c r="H8" s="4">
        <v>9985.02</v>
      </c>
      <c r="I8" s="50">
        <f t="shared" ref="I8" si="0">H8*12</f>
        <v>119820.24</v>
      </c>
      <c r="J8" s="51"/>
      <c r="L8" s="3"/>
      <c r="M8" s="3"/>
      <c r="N8" s="3"/>
      <c r="O8" s="3"/>
      <c r="Q8" s="3"/>
    </row>
    <row r="9" spans="2:17" ht="21" customHeight="1" x14ac:dyDescent="0.25">
      <c r="B9" s="87"/>
      <c r="C9" s="49" t="s">
        <v>40</v>
      </c>
      <c r="D9" s="49"/>
      <c r="E9" s="49"/>
      <c r="F9" s="49"/>
      <c r="G9" s="49"/>
      <c r="H9" s="4">
        <v>7988.01</v>
      </c>
      <c r="I9" s="50">
        <f>H9*12</f>
        <v>95856.12</v>
      </c>
      <c r="J9" s="51"/>
      <c r="L9" s="3"/>
      <c r="M9" s="3"/>
      <c r="N9" s="3"/>
      <c r="O9" s="3"/>
      <c r="Q9" s="3"/>
    </row>
    <row r="10" spans="2:17" ht="29.25" customHeight="1" thickBot="1" x14ac:dyDescent="0.3">
      <c r="B10" s="7"/>
      <c r="C10" s="6" t="s">
        <v>14</v>
      </c>
      <c r="D10" s="91" t="s">
        <v>37</v>
      </c>
      <c r="E10" s="91"/>
      <c r="F10" s="91"/>
      <c r="G10" s="91"/>
      <c r="H10" s="91"/>
      <c r="I10" s="97">
        <f>SUM(I7:J9)</f>
        <v>321118.08000000002</v>
      </c>
      <c r="J10" s="98"/>
      <c r="Q10" s="3"/>
    </row>
    <row r="11" spans="2:17" ht="7.5" customHeight="1" thickBot="1" x14ac:dyDescent="0.3">
      <c r="B11" s="81"/>
      <c r="C11" s="82"/>
      <c r="D11" s="82"/>
      <c r="E11" s="82"/>
      <c r="F11" s="82"/>
      <c r="G11" s="82"/>
      <c r="H11" s="82"/>
      <c r="I11" s="82"/>
      <c r="J11" s="83"/>
    </row>
    <row r="12" spans="2:17" s="3" customFormat="1" ht="21" customHeight="1" x14ac:dyDescent="0.25">
      <c r="B12" s="75" t="s">
        <v>27</v>
      </c>
      <c r="C12" s="76"/>
      <c r="D12" s="76"/>
      <c r="E12" s="76"/>
      <c r="F12" s="76"/>
      <c r="G12" s="76"/>
      <c r="H12" s="76"/>
      <c r="I12" s="76"/>
      <c r="J12" s="77"/>
    </row>
    <row r="13" spans="2:17" s="3" customFormat="1" ht="23.25" customHeight="1" x14ac:dyDescent="0.25">
      <c r="B13" s="87" t="s">
        <v>18</v>
      </c>
      <c r="C13" s="13" t="s">
        <v>0</v>
      </c>
      <c r="D13" s="88" t="s">
        <v>1</v>
      </c>
      <c r="E13" s="88"/>
      <c r="F13" s="88"/>
      <c r="G13" s="88"/>
      <c r="H13" s="13" t="s">
        <v>19</v>
      </c>
      <c r="I13" s="88" t="s">
        <v>42</v>
      </c>
      <c r="J13" s="89"/>
    </row>
    <row r="14" spans="2:17" s="3" customFormat="1" ht="21" customHeight="1" x14ac:dyDescent="0.25">
      <c r="B14" s="87"/>
      <c r="C14" s="49" t="s">
        <v>38</v>
      </c>
      <c r="D14" s="49"/>
      <c r="E14" s="49"/>
      <c r="F14" s="49"/>
      <c r="G14" s="49"/>
      <c r="H14" s="4">
        <v>2135.38</v>
      </c>
      <c r="I14" s="50">
        <f>H14*12</f>
        <v>25624.560000000001</v>
      </c>
      <c r="J14" s="51"/>
    </row>
    <row r="15" spans="2:17" s="3" customFormat="1" ht="21" customHeight="1" x14ac:dyDescent="0.25">
      <c r="B15" s="87"/>
      <c r="C15" s="49" t="s">
        <v>39</v>
      </c>
      <c r="D15" s="49"/>
      <c r="E15" s="49"/>
      <c r="F15" s="49"/>
      <c r="G15" s="49"/>
      <c r="H15" s="4">
        <v>2426.5700000000002</v>
      </c>
      <c r="I15" s="50">
        <f t="shared" ref="I15:I16" si="1">H15*12</f>
        <v>29118.840000000004</v>
      </c>
      <c r="J15" s="51"/>
    </row>
    <row r="16" spans="2:17" s="3" customFormat="1" ht="21" customHeight="1" x14ac:dyDescent="0.25">
      <c r="B16" s="87"/>
      <c r="C16" s="49" t="s">
        <v>40</v>
      </c>
      <c r="D16" s="49"/>
      <c r="E16" s="49"/>
      <c r="F16" s="49"/>
      <c r="G16" s="49"/>
      <c r="H16" s="4">
        <v>1941.25</v>
      </c>
      <c r="I16" s="50">
        <f t="shared" si="1"/>
        <v>23295</v>
      </c>
      <c r="J16" s="51"/>
    </row>
    <row r="17" spans="2:10" s="3" customFormat="1" ht="24.75" customHeight="1" thickBot="1" x14ac:dyDescent="0.3">
      <c r="B17" s="8"/>
      <c r="C17" s="9" t="s">
        <v>15</v>
      </c>
      <c r="D17" s="91" t="s">
        <v>36</v>
      </c>
      <c r="E17" s="91"/>
      <c r="F17" s="91"/>
      <c r="G17" s="91"/>
      <c r="H17" s="91"/>
      <c r="I17" s="97">
        <f>SUM(I14:J16)</f>
        <v>78038.400000000009</v>
      </c>
      <c r="J17" s="98"/>
    </row>
    <row r="18" spans="2:10" s="3" customFormat="1" ht="7.5" customHeight="1" x14ac:dyDescent="0.25">
      <c r="B18" s="10"/>
      <c r="C18" s="11"/>
      <c r="D18" s="11"/>
      <c r="E18" s="11"/>
      <c r="F18" s="11"/>
      <c r="G18" s="11"/>
      <c r="H18" s="11"/>
      <c r="I18" s="11"/>
      <c r="J18" s="12"/>
    </row>
    <row r="19" spans="2:10" s="3" customFormat="1" ht="7.5" customHeight="1" thickBot="1" x14ac:dyDescent="0.3">
      <c r="B19" s="10"/>
      <c r="C19" s="11"/>
      <c r="D19" s="11"/>
      <c r="E19" s="11"/>
      <c r="F19" s="11"/>
      <c r="G19" s="11"/>
      <c r="H19" s="11"/>
      <c r="I19" s="11"/>
      <c r="J19" s="12"/>
    </row>
    <row r="20" spans="2:10" ht="18" customHeight="1" thickBot="1" x14ac:dyDescent="0.3">
      <c r="B20" s="84" t="s">
        <v>16</v>
      </c>
      <c r="C20" s="78" t="s">
        <v>22</v>
      </c>
      <c r="D20" s="79"/>
      <c r="E20" s="79"/>
      <c r="F20" s="80"/>
      <c r="G20" s="92" t="s">
        <v>23</v>
      </c>
      <c r="H20" s="93"/>
      <c r="I20" s="93"/>
      <c r="J20" s="94"/>
    </row>
    <row r="21" spans="2:10" ht="18" customHeight="1" thickBot="1" x14ac:dyDescent="0.3">
      <c r="B21" s="85"/>
      <c r="C21" s="14" t="s">
        <v>5</v>
      </c>
      <c r="D21" s="47"/>
      <c r="E21" s="15" t="s">
        <v>6</v>
      </c>
      <c r="F21" s="47"/>
      <c r="G21" s="24" t="s">
        <v>5</v>
      </c>
      <c r="H21" s="47"/>
      <c r="I21" s="25" t="s">
        <v>6</v>
      </c>
      <c r="J21" s="47"/>
    </row>
    <row r="22" spans="2:10" ht="18" customHeight="1" x14ac:dyDescent="0.25">
      <c r="B22" s="85"/>
      <c r="C22" s="16"/>
      <c r="D22" s="17" t="s">
        <v>7</v>
      </c>
      <c r="E22" s="18"/>
      <c r="F22" s="19"/>
      <c r="G22" s="26"/>
      <c r="H22" s="27" t="s">
        <v>7</v>
      </c>
      <c r="I22" s="28"/>
      <c r="J22" s="29"/>
    </row>
    <row r="23" spans="2:10" ht="18" customHeight="1" thickBot="1" x14ac:dyDescent="0.3">
      <c r="B23" s="85"/>
      <c r="C23" s="20" t="s">
        <v>8</v>
      </c>
      <c r="D23" s="21" t="s">
        <v>9</v>
      </c>
      <c r="E23" s="21" t="s">
        <v>10</v>
      </c>
      <c r="F23" s="22" t="s">
        <v>11</v>
      </c>
      <c r="G23" s="30" t="s">
        <v>8</v>
      </c>
      <c r="H23" s="31" t="s">
        <v>9</v>
      </c>
      <c r="I23" s="31" t="s">
        <v>10</v>
      </c>
      <c r="J23" s="32" t="s">
        <v>11</v>
      </c>
    </row>
    <row r="24" spans="2:10" ht="18" customHeight="1" thickBot="1" x14ac:dyDescent="0.3">
      <c r="B24" s="85"/>
      <c r="C24" s="46"/>
      <c r="D24" s="47"/>
      <c r="E24" s="47"/>
      <c r="F24" s="47"/>
      <c r="G24" s="46"/>
      <c r="H24" s="47"/>
      <c r="I24" s="47"/>
      <c r="J24" s="47"/>
    </row>
    <row r="25" spans="2:10" ht="18" customHeight="1" thickBot="1" x14ac:dyDescent="0.3">
      <c r="B25" s="86"/>
      <c r="C25" s="99" t="s">
        <v>12</v>
      </c>
      <c r="D25" s="100"/>
      <c r="E25" s="100"/>
      <c r="F25" s="23">
        <f>(((1+D21)*(1+F21)/(1-(C24+D24+E24+F24)))-1)</f>
        <v>0</v>
      </c>
      <c r="G25" s="95" t="s">
        <v>12</v>
      </c>
      <c r="H25" s="96"/>
      <c r="I25" s="96"/>
      <c r="J25" s="33">
        <f>(((1+H21)*(1+J21)/(1-(G24+H24+I24+J24)))-1)</f>
        <v>0</v>
      </c>
    </row>
    <row r="26" spans="2:10" ht="7.5" customHeight="1" thickBot="1" x14ac:dyDescent="0.3">
      <c r="B26" s="81"/>
      <c r="C26" s="82"/>
      <c r="D26" s="82"/>
      <c r="E26" s="82"/>
      <c r="F26" s="82"/>
      <c r="G26" s="82"/>
      <c r="H26" s="82"/>
      <c r="I26" s="82"/>
      <c r="J26" s="83"/>
    </row>
    <row r="27" spans="2:10" ht="27.75" customHeight="1" x14ac:dyDescent="0.25">
      <c r="B27" s="72" t="s">
        <v>31</v>
      </c>
      <c r="C27" s="73"/>
      <c r="D27" s="73"/>
      <c r="E27" s="73"/>
      <c r="F27" s="73"/>
      <c r="G27" s="73"/>
      <c r="H27" s="73"/>
      <c r="I27" s="73"/>
      <c r="J27" s="74"/>
    </row>
    <row r="28" spans="2:10" ht="21.75" customHeight="1" x14ac:dyDescent="0.25">
      <c r="B28" s="37" t="s">
        <v>3</v>
      </c>
      <c r="C28" s="67" t="s">
        <v>1</v>
      </c>
      <c r="D28" s="67"/>
      <c r="E28" s="67"/>
      <c r="F28" s="67"/>
      <c r="G28" s="67"/>
      <c r="H28" s="38" t="s">
        <v>20</v>
      </c>
      <c r="I28" s="67" t="s">
        <v>43</v>
      </c>
      <c r="J28" s="68"/>
    </row>
    <row r="29" spans="2:10" x14ac:dyDescent="0.25">
      <c r="B29" s="2" t="s">
        <v>2</v>
      </c>
      <c r="C29" s="49" t="s">
        <v>24</v>
      </c>
      <c r="D29" s="49"/>
      <c r="E29" s="49"/>
      <c r="F29" s="49"/>
      <c r="G29" s="49"/>
      <c r="H29" s="5">
        <f>I10/12</f>
        <v>26759.84</v>
      </c>
      <c r="I29" s="50">
        <f>H29*12</f>
        <v>321118.08000000002</v>
      </c>
      <c r="J29" s="51"/>
    </row>
    <row r="30" spans="2:10" x14ac:dyDescent="0.25">
      <c r="B30" s="2" t="s">
        <v>13</v>
      </c>
      <c r="C30" s="49" t="s">
        <v>21</v>
      </c>
      <c r="D30" s="49"/>
      <c r="E30" s="49"/>
      <c r="F30" s="49"/>
      <c r="G30" s="49"/>
      <c r="H30" s="5">
        <f>H29*F25</f>
        <v>0</v>
      </c>
      <c r="I30" s="50">
        <f>H30*12</f>
        <v>0</v>
      </c>
      <c r="J30" s="51"/>
    </row>
    <row r="31" spans="2:10" ht="21" customHeight="1" thickBot="1" x14ac:dyDescent="0.3">
      <c r="B31" s="39" t="s">
        <v>4</v>
      </c>
      <c r="C31" s="66" t="s">
        <v>29</v>
      </c>
      <c r="D31" s="66"/>
      <c r="E31" s="66"/>
      <c r="F31" s="66"/>
      <c r="G31" s="66"/>
      <c r="H31" s="66"/>
      <c r="I31" s="64">
        <f>SUM(I29:J30)</f>
        <v>321118.08000000002</v>
      </c>
      <c r="J31" s="65"/>
    </row>
    <row r="32" spans="2:10" ht="9" customHeight="1" thickBot="1" x14ac:dyDescent="0.3"/>
    <row r="33" spans="2:10" s="3" customFormat="1" ht="27.75" customHeight="1" x14ac:dyDescent="0.25">
      <c r="B33" s="101" t="s">
        <v>32</v>
      </c>
      <c r="C33" s="102"/>
      <c r="D33" s="102"/>
      <c r="E33" s="102"/>
      <c r="F33" s="102"/>
      <c r="G33" s="102"/>
      <c r="H33" s="102"/>
      <c r="I33" s="102"/>
      <c r="J33" s="103"/>
    </row>
    <row r="34" spans="2:10" s="3" customFormat="1" ht="21.75" customHeight="1" x14ac:dyDescent="0.25">
      <c r="B34" s="34" t="s">
        <v>3</v>
      </c>
      <c r="C34" s="104" t="s">
        <v>1</v>
      </c>
      <c r="D34" s="104"/>
      <c r="E34" s="104"/>
      <c r="F34" s="104"/>
      <c r="G34" s="104"/>
      <c r="H34" s="35" t="s">
        <v>20</v>
      </c>
      <c r="I34" s="104" t="s">
        <v>43</v>
      </c>
      <c r="J34" s="105"/>
    </row>
    <row r="35" spans="2:10" x14ac:dyDescent="0.25">
      <c r="B35" s="2" t="s">
        <v>15</v>
      </c>
      <c r="C35" s="49" t="s">
        <v>25</v>
      </c>
      <c r="D35" s="49"/>
      <c r="E35" s="49"/>
      <c r="F35" s="49"/>
      <c r="G35" s="49"/>
      <c r="H35" s="5">
        <f>I17/12</f>
        <v>6503.2000000000007</v>
      </c>
      <c r="I35" s="50">
        <f>H35*12</f>
        <v>78038.400000000009</v>
      </c>
      <c r="J35" s="51"/>
    </row>
    <row r="36" spans="2:10" x14ac:dyDescent="0.25">
      <c r="B36" s="2" t="s">
        <v>17</v>
      </c>
      <c r="C36" s="49" t="s">
        <v>21</v>
      </c>
      <c r="D36" s="49"/>
      <c r="E36" s="49"/>
      <c r="F36" s="49"/>
      <c r="G36" s="49"/>
      <c r="H36" s="5">
        <f>H35*J25</f>
        <v>0</v>
      </c>
      <c r="I36" s="50">
        <f>H36*12</f>
        <v>0</v>
      </c>
      <c r="J36" s="51"/>
    </row>
    <row r="37" spans="2:10" ht="21" customHeight="1" thickBot="1" x14ac:dyDescent="0.3">
      <c r="B37" s="36" t="s">
        <v>28</v>
      </c>
      <c r="C37" s="52" t="s">
        <v>47</v>
      </c>
      <c r="D37" s="52"/>
      <c r="E37" s="52"/>
      <c r="F37" s="52"/>
      <c r="G37" s="52"/>
      <c r="H37" s="52"/>
      <c r="I37" s="53">
        <f>SUM(I35:J36)</f>
        <v>78038.400000000009</v>
      </c>
      <c r="J37" s="54"/>
    </row>
    <row r="38" spans="2:10" ht="9" customHeight="1" thickBot="1" x14ac:dyDescent="0.3"/>
    <row r="39" spans="2:10" ht="27.75" customHeight="1" x14ac:dyDescent="0.25">
      <c r="B39" s="59" t="s">
        <v>35</v>
      </c>
      <c r="C39" s="60"/>
      <c r="D39" s="60"/>
      <c r="E39" s="60"/>
      <c r="F39" s="60"/>
      <c r="G39" s="60"/>
      <c r="H39" s="60"/>
      <c r="I39" s="60"/>
      <c r="J39" s="61"/>
    </row>
    <row r="40" spans="2:10" ht="25.5" x14ac:dyDescent="0.25">
      <c r="B40" s="40" t="s">
        <v>3</v>
      </c>
      <c r="C40" s="62" t="s">
        <v>1</v>
      </c>
      <c r="D40" s="62"/>
      <c r="E40" s="62"/>
      <c r="F40" s="62"/>
      <c r="G40" s="62"/>
      <c r="H40" s="41" t="s">
        <v>20</v>
      </c>
      <c r="I40" s="62" t="s">
        <v>43</v>
      </c>
      <c r="J40" s="63"/>
    </row>
    <row r="41" spans="2:10" ht="15" customHeight="1" x14ac:dyDescent="0.25">
      <c r="B41" s="2" t="s">
        <v>4</v>
      </c>
      <c r="C41" s="49" t="s">
        <v>45</v>
      </c>
      <c r="D41" s="49"/>
      <c r="E41" s="49"/>
      <c r="F41" s="49"/>
      <c r="G41" s="49"/>
      <c r="H41" s="5">
        <f>H29+H30</f>
        <v>26759.84</v>
      </c>
      <c r="I41" s="50">
        <f>H41*12</f>
        <v>321118.08000000002</v>
      </c>
      <c r="J41" s="51"/>
    </row>
    <row r="42" spans="2:10" ht="15" customHeight="1" x14ac:dyDescent="0.25">
      <c r="B42" s="2" t="s">
        <v>28</v>
      </c>
      <c r="C42" s="49" t="s">
        <v>46</v>
      </c>
      <c r="D42" s="49"/>
      <c r="E42" s="49"/>
      <c r="F42" s="49"/>
      <c r="G42" s="49"/>
      <c r="H42" s="5">
        <f>H35+H36</f>
        <v>6503.2000000000007</v>
      </c>
      <c r="I42" s="50">
        <f>H42*12</f>
        <v>78038.400000000009</v>
      </c>
      <c r="J42" s="51"/>
    </row>
    <row r="43" spans="2:10" ht="21" customHeight="1" thickBot="1" x14ac:dyDescent="0.3">
      <c r="B43" s="42" t="s">
        <v>33</v>
      </c>
      <c r="C43" s="56" t="s">
        <v>34</v>
      </c>
      <c r="D43" s="56"/>
      <c r="E43" s="56"/>
      <c r="F43" s="56"/>
      <c r="G43" s="56"/>
      <c r="H43" s="56"/>
      <c r="I43" s="57">
        <f>SUM(I41:J42)</f>
        <v>399156.48000000004</v>
      </c>
      <c r="J43" s="58"/>
    </row>
  </sheetData>
  <mergeCells count="61">
    <mergeCell ref="C35:G35"/>
    <mergeCell ref="I35:J35"/>
    <mergeCell ref="B33:J33"/>
    <mergeCell ref="C34:G34"/>
    <mergeCell ref="I34:J34"/>
    <mergeCell ref="C30:G30"/>
    <mergeCell ref="B4:J4"/>
    <mergeCell ref="I30:J30"/>
    <mergeCell ref="D10:H10"/>
    <mergeCell ref="D6:G6"/>
    <mergeCell ref="C7:G7"/>
    <mergeCell ref="C8:G8"/>
    <mergeCell ref="C9:G9"/>
    <mergeCell ref="C29:G29"/>
    <mergeCell ref="C28:G28"/>
    <mergeCell ref="G20:J20"/>
    <mergeCell ref="G25:I25"/>
    <mergeCell ref="B12:J12"/>
    <mergeCell ref="B13:B16"/>
    <mergeCell ref="D13:G13"/>
    <mergeCell ref="I10:J10"/>
    <mergeCell ref="B11:J11"/>
    <mergeCell ref="B20:B25"/>
    <mergeCell ref="B26:J26"/>
    <mergeCell ref="B6:B9"/>
    <mergeCell ref="I6:J6"/>
    <mergeCell ref="C25:E25"/>
    <mergeCell ref="I13:J13"/>
    <mergeCell ref="C14:G14"/>
    <mergeCell ref="I14:J14"/>
    <mergeCell ref="C15:G15"/>
    <mergeCell ref="I15:J15"/>
    <mergeCell ref="C16:G16"/>
    <mergeCell ref="I16:J16"/>
    <mergeCell ref="D17:H17"/>
    <mergeCell ref="I17:J17"/>
    <mergeCell ref="C42:G42"/>
    <mergeCell ref="I42:J42"/>
    <mergeCell ref="C43:H43"/>
    <mergeCell ref="I43:J43"/>
    <mergeCell ref="B39:J39"/>
    <mergeCell ref="C40:G40"/>
    <mergeCell ref="I40:J40"/>
    <mergeCell ref="C41:G41"/>
    <mergeCell ref="I41:J41"/>
    <mergeCell ref="C36:G36"/>
    <mergeCell ref="I36:J36"/>
    <mergeCell ref="C37:H37"/>
    <mergeCell ref="I37:J37"/>
    <mergeCell ref="B2:J2"/>
    <mergeCell ref="I31:J31"/>
    <mergeCell ref="C31:H31"/>
    <mergeCell ref="I28:J28"/>
    <mergeCell ref="I29:J29"/>
    <mergeCell ref="B3:J3"/>
    <mergeCell ref="B27:J27"/>
    <mergeCell ref="B5:J5"/>
    <mergeCell ref="I7:J7"/>
    <mergeCell ref="I8:J8"/>
    <mergeCell ref="I9:J9"/>
    <mergeCell ref="C20:F20"/>
  </mergeCells>
  <pageMargins left="0.25" right="0.25" top="0.75" bottom="0.75" header="0.3" footer="0.3"/>
  <pageSetup paperSize="9" scale="75" orientation="portrait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P50"/>
  <sheetViews>
    <sheetView topLeftCell="A19" workbookViewId="0">
      <selection activeCell="B2" sqref="B2:J49"/>
    </sheetView>
  </sheetViews>
  <sheetFormatPr defaultColWidth="9.140625" defaultRowHeight="15" x14ac:dyDescent="0.25"/>
  <cols>
    <col min="1" max="1" width="2.7109375" style="3" customWidth="1"/>
    <col min="2" max="2" width="9.140625" style="3"/>
    <col min="3" max="3" width="12" style="3" customWidth="1"/>
    <col min="4" max="4" width="17.7109375" style="3" customWidth="1"/>
    <col min="5" max="6" width="14.140625" style="3" customWidth="1"/>
    <col min="7" max="7" width="16" style="3" customWidth="1"/>
    <col min="8" max="8" width="16.85546875" style="3" bestFit="1" customWidth="1"/>
    <col min="9" max="9" width="14.140625" style="3" customWidth="1"/>
    <col min="10" max="10" width="15.85546875" style="3" bestFit="1" customWidth="1"/>
    <col min="11" max="11" width="9.140625" style="3"/>
    <col min="12" max="12" width="14.28515625" style="3" bestFit="1" customWidth="1"/>
    <col min="13" max="13" width="9.5703125" style="3" bestFit="1" customWidth="1"/>
    <col min="14" max="14" width="13.28515625" style="3" bestFit="1" customWidth="1"/>
    <col min="15" max="15" width="9.140625" style="3"/>
    <col min="16" max="16" width="9.5703125" style="3" bestFit="1" customWidth="1"/>
    <col min="17" max="16384" width="9.140625" style="3"/>
  </cols>
  <sheetData>
    <row r="2" spans="2:12" ht="16.5" thickBot="1" x14ac:dyDescent="0.3">
      <c r="B2" s="55" t="s">
        <v>49</v>
      </c>
      <c r="C2" s="55"/>
      <c r="D2" s="55"/>
      <c r="E2" s="55"/>
      <c r="F2" s="55"/>
      <c r="G2" s="55"/>
      <c r="H2" s="55"/>
      <c r="I2" s="55"/>
      <c r="J2" s="55"/>
    </row>
    <row r="3" spans="2:12" ht="31.5" customHeight="1" thickBot="1" x14ac:dyDescent="0.3">
      <c r="B3" s="69" t="s">
        <v>41</v>
      </c>
      <c r="C3" s="70"/>
      <c r="D3" s="70"/>
      <c r="E3" s="70"/>
      <c r="F3" s="70"/>
      <c r="G3" s="70"/>
      <c r="H3" s="70"/>
      <c r="I3" s="70"/>
      <c r="J3" s="71"/>
    </row>
    <row r="4" spans="2:12" ht="8.25" customHeight="1" thickBot="1" x14ac:dyDescent="0.3">
      <c r="B4" s="90"/>
      <c r="C4" s="90"/>
      <c r="D4" s="90"/>
      <c r="E4" s="90"/>
      <c r="F4" s="90"/>
      <c r="G4" s="90"/>
      <c r="H4" s="90"/>
      <c r="I4" s="90"/>
      <c r="J4" s="90"/>
    </row>
    <row r="5" spans="2:12" ht="29.25" customHeight="1" x14ac:dyDescent="0.25">
      <c r="B5" s="75" t="s">
        <v>26</v>
      </c>
      <c r="C5" s="76"/>
      <c r="D5" s="76"/>
      <c r="E5" s="76"/>
      <c r="F5" s="76"/>
      <c r="G5" s="76"/>
      <c r="H5" s="76"/>
      <c r="I5" s="76"/>
      <c r="J5" s="77"/>
    </row>
    <row r="6" spans="2:12" ht="25.5" customHeight="1" x14ac:dyDescent="0.25">
      <c r="B6" s="87" t="s">
        <v>18</v>
      </c>
      <c r="C6" s="13" t="s">
        <v>0</v>
      </c>
      <c r="D6" s="88" t="s">
        <v>1</v>
      </c>
      <c r="E6" s="88"/>
      <c r="F6" s="88"/>
      <c r="G6" s="88"/>
      <c r="H6" s="13" t="s">
        <v>19</v>
      </c>
      <c r="I6" s="108" t="s">
        <v>42</v>
      </c>
      <c r="J6" s="109"/>
    </row>
    <row r="7" spans="2:12" ht="21" customHeight="1" x14ac:dyDescent="0.25">
      <c r="B7" s="87"/>
      <c r="C7" s="49" t="s">
        <v>38</v>
      </c>
      <c r="D7" s="49"/>
      <c r="E7" s="49"/>
      <c r="F7" s="49"/>
      <c r="G7" s="49"/>
      <c r="H7" s="4">
        <v>5286.01</v>
      </c>
      <c r="I7" s="106">
        <f>H7*12</f>
        <v>63432.12</v>
      </c>
      <c r="J7" s="107"/>
    </row>
    <row r="8" spans="2:12" ht="21" customHeight="1" x14ac:dyDescent="0.25">
      <c r="B8" s="87"/>
      <c r="C8" s="49" t="s">
        <v>39</v>
      </c>
      <c r="D8" s="49"/>
      <c r="E8" s="49"/>
      <c r="F8" s="49"/>
      <c r="G8" s="49"/>
      <c r="H8" s="4">
        <v>6006.83</v>
      </c>
      <c r="I8" s="106">
        <f t="shared" ref="I8" si="0">H8*12</f>
        <v>72081.959999999992</v>
      </c>
      <c r="J8" s="107"/>
    </row>
    <row r="9" spans="2:12" ht="21" customHeight="1" x14ac:dyDescent="0.25">
      <c r="B9" s="87"/>
      <c r="C9" s="49" t="s">
        <v>40</v>
      </c>
      <c r="D9" s="49"/>
      <c r="E9" s="49"/>
      <c r="F9" s="49"/>
      <c r="G9" s="49"/>
      <c r="H9" s="4">
        <v>4805.47</v>
      </c>
      <c r="I9" s="106">
        <f>H9*12</f>
        <v>57665.64</v>
      </c>
      <c r="J9" s="107"/>
    </row>
    <row r="10" spans="2:12" ht="21" customHeight="1" x14ac:dyDescent="0.25">
      <c r="B10" s="44"/>
      <c r="C10" s="49" t="s">
        <v>48</v>
      </c>
      <c r="D10" s="49"/>
      <c r="E10" s="49"/>
      <c r="F10" s="49"/>
      <c r="G10" s="49"/>
      <c r="H10" s="45">
        <v>5944.45</v>
      </c>
      <c r="I10" s="106">
        <f>H10*12</f>
        <v>71333.399999999994</v>
      </c>
      <c r="J10" s="107"/>
      <c r="L10" s="43"/>
    </row>
    <row r="11" spans="2:12" ht="29.25" customHeight="1" thickBot="1" x14ac:dyDescent="0.3">
      <c r="B11" s="8"/>
      <c r="C11" s="9" t="s">
        <v>14</v>
      </c>
      <c r="D11" s="91" t="s">
        <v>37</v>
      </c>
      <c r="E11" s="91"/>
      <c r="F11" s="91"/>
      <c r="G11" s="91"/>
      <c r="H11" s="91"/>
      <c r="I11" s="110">
        <f>SUM(I7:J10)</f>
        <v>264513.12</v>
      </c>
      <c r="J11" s="111"/>
      <c r="L11" s="43"/>
    </row>
    <row r="12" spans="2:12" ht="7.5" customHeight="1" thickBot="1" x14ac:dyDescent="0.3">
      <c r="B12" s="81"/>
      <c r="C12" s="82"/>
      <c r="D12" s="82"/>
      <c r="E12" s="82"/>
      <c r="F12" s="82"/>
      <c r="G12" s="82"/>
      <c r="H12" s="82"/>
      <c r="I12" s="82"/>
      <c r="J12" s="83"/>
    </row>
    <row r="13" spans="2:12" ht="21" customHeight="1" x14ac:dyDescent="0.25">
      <c r="B13" s="75" t="s">
        <v>27</v>
      </c>
      <c r="C13" s="76"/>
      <c r="D13" s="76"/>
      <c r="E13" s="76"/>
      <c r="F13" s="76"/>
      <c r="G13" s="76"/>
      <c r="H13" s="76"/>
      <c r="I13" s="76"/>
      <c r="J13" s="77"/>
      <c r="L13" s="43"/>
    </row>
    <row r="14" spans="2:12" ht="23.25" customHeight="1" x14ac:dyDescent="0.25">
      <c r="B14" s="87" t="s">
        <v>18</v>
      </c>
      <c r="C14" s="13" t="s">
        <v>0</v>
      </c>
      <c r="D14" s="88" t="s">
        <v>1</v>
      </c>
      <c r="E14" s="88"/>
      <c r="F14" s="88"/>
      <c r="G14" s="88"/>
      <c r="H14" s="13" t="s">
        <v>19</v>
      </c>
      <c r="I14" s="88" t="s">
        <v>42</v>
      </c>
      <c r="J14" s="89"/>
    </row>
    <row r="15" spans="2:12" ht="21" customHeight="1" x14ac:dyDescent="0.25">
      <c r="B15" s="87"/>
      <c r="C15" s="49" t="s">
        <v>38</v>
      </c>
      <c r="D15" s="49"/>
      <c r="E15" s="49"/>
      <c r="F15" s="49"/>
      <c r="G15" s="49"/>
      <c r="H15" s="4">
        <v>1762.02</v>
      </c>
      <c r="I15" s="50">
        <f>H15*12</f>
        <v>21144.239999999998</v>
      </c>
      <c r="J15" s="51"/>
    </row>
    <row r="16" spans="2:12" ht="21" customHeight="1" x14ac:dyDescent="0.25">
      <c r="B16" s="87"/>
      <c r="C16" s="49" t="s">
        <v>39</v>
      </c>
      <c r="D16" s="49"/>
      <c r="E16" s="49"/>
      <c r="F16" s="49"/>
      <c r="G16" s="49"/>
      <c r="H16" s="4">
        <v>2002.3</v>
      </c>
      <c r="I16" s="50">
        <f t="shared" ref="I16:I17" si="1">H16*12</f>
        <v>24027.599999999999</v>
      </c>
      <c r="J16" s="51"/>
    </row>
    <row r="17" spans="2:10" ht="21" customHeight="1" x14ac:dyDescent="0.25">
      <c r="B17" s="87"/>
      <c r="C17" s="49" t="s">
        <v>40</v>
      </c>
      <c r="D17" s="49"/>
      <c r="E17" s="49"/>
      <c r="F17" s="49"/>
      <c r="G17" s="49"/>
      <c r="H17" s="4">
        <v>1601.8</v>
      </c>
      <c r="I17" s="50">
        <f t="shared" si="1"/>
        <v>19221.599999999999</v>
      </c>
      <c r="J17" s="51"/>
    </row>
    <row r="18" spans="2:10" ht="21" customHeight="1" x14ac:dyDescent="0.25">
      <c r="B18" s="44"/>
      <c r="C18" s="49" t="s">
        <v>48</v>
      </c>
      <c r="D18" s="49"/>
      <c r="E18" s="49"/>
      <c r="F18" s="49"/>
      <c r="G18" s="49"/>
      <c r="H18" s="45">
        <v>1981.49</v>
      </c>
      <c r="I18" s="50">
        <f t="shared" ref="I18" si="2">H18*12</f>
        <v>23777.88</v>
      </c>
      <c r="J18" s="51"/>
    </row>
    <row r="19" spans="2:10" ht="24.75" customHeight="1" thickBot="1" x14ac:dyDescent="0.3">
      <c r="B19" s="8"/>
      <c r="C19" s="9" t="s">
        <v>15</v>
      </c>
      <c r="D19" s="91" t="s">
        <v>36</v>
      </c>
      <c r="E19" s="91"/>
      <c r="F19" s="91"/>
      <c r="G19" s="91"/>
      <c r="H19" s="91"/>
      <c r="I19" s="97">
        <f>SUM(I15:J18)</f>
        <v>88171.319999999992</v>
      </c>
      <c r="J19" s="98"/>
    </row>
    <row r="20" spans="2:10" ht="7.5" customHeight="1" x14ac:dyDescent="0.25">
      <c r="B20" s="10"/>
      <c r="C20" s="11"/>
      <c r="D20" s="11"/>
      <c r="E20" s="11"/>
      <c r="F20" s="11"/>
      <c r="G20" s="11"/>
      <c r="H20" s="11"/>
      <c r="I20" s="11"/>
      <c r="J20" s="12"/>
    </row>
    <row r="21" spans="2:10" ht="7.5" customHeight="1" thickBot="1" x14ac:dyDescent="0.3">
      <c r="B21" s="10"/>
      <c r="C21" s="11"/>
      <c r="D21" s="11"/>
      <c r="E21" s="11"/>
      <c r="F21" s="11"/>
      <c r="G21" s="11"/>
      <c r="H21" s="11"/>
      <c r="I21" s="11"/>
      <c r="J21" s="12"/>
    </row>
    <row r="22" spans="2:10" ht="18" customHeight="1" thickBot="1" x14ac:dyDescent="0.3">
      <c r="B22" s="84" t="s">
        <v>16</v>
      </c>
      <c r="C22" s="78" t="s">
        <v>22</v>
      </c>
      <c r="D22" s="79"/>
      <c r="E22" s="79"/>
      <c r="F22" s="80"/>
      <c r="G22" s="92" t="s">
        <v>23</v>
      </c>
      <c r="H22" s="93"/>
      <c r="I22" s="93"/>
      <c r="J22" s="94"/>
    </row>
    <row r="23" spans="2:10" ht="18" customHeight="1" thickBot="1" x14ac:dyDescent="0.3">
      <c r="B23" s="85"/>
      <c r="C23" s="14" t="s">
        <v>5</v>
      </c>
      <c r="D23" s="47"/>
      <c r="E23" s="15" t="s">
        <v>6</v>
      </c>
      <c r="F23" s="47"/>
      <c r="G23" s="24" t="s">
        <v>5</v>
      </c>
      <c r="H23" s="47"/>
      <c r="I23" s="25" t="s">
        <v>6</v>
      </c>
      <c r="J23" s="47"/>
    </row>
    <row r="24" spans="2:10" ht="18" customHeight="1" x14ac:dyDescent="0.25">
      <c r="B24" s="85"/>
      <c r="C24" s="16"/>
      <c r="D24" s="17" t="s">
        <v>7</v>
      </c>
      <c r="E24" s="18"/>
      <c r="F24" s="19"/>
      <c r="G24" s="26"/>
      <c r="H24" s="27" t="s">
        <v>7</v>
      </c>
      <c r="I24" s="28"/>
      <c r="J24" s="29"/>
    </row>
    <row r="25" spans="2:10" ht="18" customHeight="1" thickBot="1" x14ac:dyDescent="0.3">
      <c r="B25" s="85"/>
      <c r="C25" s="20" t="s">
        <v>8</v>
      </c>
      <c r="D25" s="21" t="s">
        <v>9</v>
      </c>
      <c r="E25" s="21" t="s">
        <v>10</v>
      </c>
      <c r="F25" s="22" t="s">
        <v>11</v>
      </c>
      <c r="G25" s="30" t="s">
        <v>8</v>
      </c>
      <c r="H25" s="31" t="s">
        <v>9</v>
      </c>
      <c r="I25" s="31" t="s">
        <v>10</v>
      </c>
      <c r="J25" s="32" t="s">
        <v>11</v>
      </c>
    </row>
    <row r="26" spans="2:10" ht="18" customHeight="1" thickBot="1" x14ac:dyDescent="0.3">
      <c r="B26" s="85"/>
      <c r="C26" s="46"/>
      <c r="D26" s="47"/>
      <c r="E26" s="47"/>
      <c r="F26" s="47"/>
      <c r="G26" s="46"/>
      <c r="H26" s="47"/>
      <c r="I26" s="47"/>
      <c r="J26" s="47"/>
    </row>
    <row r="27" spans="2:10" ht="18" customHeight="1" thickBot="1" x14ac:dyDescent="0.3">
      <c r="B27" s="86"/>
      <c r="C27" s="99" t="s">
        <v>12</v>
      </c>
      <c r="D27" s="100"/>
      <c r="E27" s="100"/>
      <c r="F27" s="23">
        <f>(((1+D23)*(1+F23)/(1-(C26+D26+E26+F26)))-1)</f>
        <v>0</v>
      </c>
      <c r="G27" s="95" t="s">
        <v>12</v>
      </c>
      <c r="H27" s="96"/>
      <c r="I27" s="96"/>
      <c r="J27" s="33">
        <f>(((1+H23)*(1+J23)/(1-(G26+H26+I26+J26)))-1)</f>
        <v>0</v>
      </c>
    </row>
    <row r="28" spans="2:10" ht="7.5" customHeight="1" thickBot="1" x14ac:dyDescent="0.3">
      <c r="B28" s="81"/>
      <c r="C28" s="82"/>
      <c r="D28" s="82"/>
      <c r="E28" s="82"/>
      <c r="F28" s="82"/>
      <c r="G28" s="82"/>
      <c r="H28" s="82"/>
      <c r="I28" s="82"/>
      <c r="J28" s="83"/>
    </row>
    <row r="29" spans="2:10" ht="27.75" customHeight="1" x14ac:dyDescent="0.25">
      <c r="B29" s="72" t="s">
        <v>31</v>
      </c>
      <c r="C29" s="73"/>
      <c r="D29" s="73"/>
      <c r="E29" s="73"/>
      <c r="F29" s="73"/>
      <c r="G29" s="73"/>
      <c r="H29" s="73"/>
      <c r="I29" s="73"/>
      <c r="J29" s="74"/>
    </row>
    <row r="30" spans="2:10" ht="21.75" customHeight="1" x14ac:dyDescent="0.25">
      <c r="B30" s="37" t="s">
        <v>3</v>
      </c>
      <c r="C30" s="67" t="s">
        <v>1</v>
      </c>
      <c r="D30" s="67"/>
      <c r="E30" s="67"/>
      <c r="F30" s="67"/>
      <c r="G30" s="67"/>
      <c r="H30" s="38" t="s">
        <v>20</v>
      </c>
      <c r="I30" s="67" t="s">
        <v>43</v>
      </c>
      <c r="J30" s="68"/>
    </row>
    <row r="31" spans="2:10" x14ac:dyDescent="0.25">
      <c r="B31" s="2" t="s">
        <v>2</v>
      </c>
      <c r="C31" s="49" t="s">
        <v>24</v>
      </c>
      <c r="D31" s="49"/>
      <c r="E31" s="49"/>
      <c r="F31" s="49"/>
      <c r="G31" s="49"/>
      <c r="H31" s="5">
        <f>I11/12</f>
        <v>22042.76</v>
      </c>
      <c r="I31" s="50">
        <f>H31*12</f>
        <v>264513.12</v>
      </c>
      <c r="J31" s="51"/>
    </row>
    <row r="32" spans="2:10" x14ac:dyDescent="0.25">
      <c r="B32" s="2" t="s">
        <v>13</v>
      </c>
      <c r="C32" s="49" t="s">
        <v>21</v>
      </c>
      <c r="D32" s="49"/>
      <c r="E32" s="49"/>
      <c r="F32" s="49"/>
      <c r="G32" s="49"/>
      <c r="H32" s="5">
        <f>H31*F27</f>
        <v>0</v>
      </c>
      <c r="I32" s="50">
        <f>H32*12</f>
        <v>0</v>
      </c>
      <c r="J32" s="51"/>
    </row>
    <row r="33" spans="2:16" ht="21" customHeight="1" thickBot="1" x14ac:dyDescent="0.3">
      <c r="B33" s="39" t="s">
        <v>4</v>
      </c>
      <c r="C33" s="66" t="s">
        <v>29</v>
      </c>
      <c r="D33" s="66"/>
      <c r="E33" s="66"/>
      <c r="F33" s="66"/>
      <c r="G33" s="66"/>
      <c r="H33" s="66"/>
      <c r="I33" s="64">
        <f>SUM(I31:J32)</f>
        <v>264513.12</v>
      </c>
      <c r="J33" s="65"/>
    </row>
    <row r="34" spans="2:16" ht="9" customHeight="1" thickBot="1" x14ac:dyDescent="0.3"/>
    <row r="35" spans="2:16" ht="27.75" customHeight="1" x14ac:dyDescent="0.25">
      <c r="B35" s="101" t="s">
        <v>32</v>
      </c>
      <c r="C35" s="102"/>
      <c r="D35" s="102"/>
      <c r="E35" s="102"/>
      <c r="F35" s="102"/>
      <c r="G35" s="102"/>
      <c r="H35" s="102"/>
      <c r="I35" s="102"/>
      <c r="J35" s="103"/>
    </row>
    <row r="36" spans="2:16" ht="21.75" customHeight="1" x14ac:dyDescent="0.25">
      <c r="B36" s="34" t="s">
        <v>3</v>
      </c>
      <c r="C36" s="104" t="s">
        <v>1</v>
      </c>
      <c r="D36" s="104"/>
      <c r="E36" s="104"/>
      <c r="F36" s="104"/>
      <c r="G36" s="104"/>
      <c r="H36" s="35" t="s">
        <v>20</v>
      </c>
      <c r="I36" s="104" t="s">
        <v>43</v>
      </c>
      <c r="J36" s="105"/>
    </row>
    <row r="37" spans="2:16" x14ac:dyDescent="0.25">
      <c r="B37" s="2" t="s">
        <v>15</v>
      </c>
      <c r="C37" s="49" t="s">
        <v>25</v>
      </c>
      <c r="D37" s="49"/>
      <c r="E37" s="49"/>
      <c r="F37" s="49"/>
      <c r="G37" s="49"/>
      <c r="H37" s="5">
        <f>I19/12</f>
        <v>7347.61</v>
      </c>
      <c r="I37" s="50">
        <f>H37*12</f>
        <v>88171.319999999992</v>
      </c>
      <c r="J37" s="51"/>
    </row>
    <row r="38" spans="2:16" x14ac:dyDescent="0.25">
      <c r="B38" s="2" t="s">
        <v>17</v>
      </c>
      <c r="C38" s="49" t="s">
        <v>21</v>
      </c>
      <c r="D38" s="49"/>
      <c r="E38" s="49"/>
      <c r="F38" s="49"/>
      <c r="G38" s="49"/>
      <c r="H38" s="5">
        <f>H37*J27</f>
        <v>0</v>
      </c>
      <c r="I38" s="50">
        <f>H38*12</f>
        <v>0</v>
      </c>
      <c r="J38" s="51"/>
    </row>
    <row r="39" spans="2:16" ht="21" customHeight="1" thickBot="1" x14ac:dyDescent="0.3">
      <c r="B39" s="36" t="s">
        <v>28</v>
      </c>
      <c r="C39" s="52" t="s">
        <v>47</v>
      </c>
      <c r="D39" s="52"/>
      <c r="E39" s="52"/>
      <c r="F39" s="52"/>
      <c r="G39" s="52"/>
      <c r="H39" s="52"/>
      <c r="I39" s="53">
        <f>SUM(I37:J38)</f>
        <v>88171.319999999992</v>
      </c>
      <c r="J39" s="54"/>
    </row>
    <row r="40" spans="2:16" ht="9" customHeight="1" thickBot="1" x14ac:dyDescent="0.3"/>
    <row r="41" spans="2:16" ht="27.75" customHeight="1" x14ac:dyDescent="0.25">
      <c r="B41" s="59" t="s">
        <v>35</v>
      </c>
      <c r="C41" s="60"/>
      <c r="D41" s="60"/>
      <c r="E41" s="60"/>
      <c r="F41" s="60"/>
      <c r="G41" s="60"/>
      <c r="H41" s="60"/>
      <c r="I41" s="60"/>
      <c r="J41" s="61"/>
      <c r="P41" s="48"/>
    </row>
    <row r="42" spans="2:16" ht="25.5" x14ac:dyDescent="0.25">
      <c r="B42" s="40" t="s">
        <v>3</v>
      </c>
      <c r="C42" s="62" t="s">
        <v>1</v>
      </c>
      <c r="D42" s="62"/>
      <c r="E42" s="62"/>
      <c r="F42" s="62"/>
      <c r="G42" s="62"/>
      <c r="H42" s="41" t="s">
        <v>20</v>
      </c>
      <c r="I42" s="62" t="s">
        <v>43</v>
      </c>
      <c r="J42" s="63"/>
      <c r="P42" s="48"/>
    </row>
    <row r="43" spans="2:16" ht="15" customHeight="1" x14ac:dyDescent="0.25">
      <c r="B43" s="2" t="s">
        <v>4</v>
      </c>
      <c r="C43" s="49" t="s">
        <v>45</v>
      </c>
      <c r="D43" s="49"/>
      <c r="E43" s="49"/>
      <c r="F43" s="49"/>
      <c r="G43" s="49"/>
      <c r="H43" s="5">
        <f>H31+H32</f>
        <v>22042.76</v>
      </c>
      <c r="I43" s="50">
        <f>H43*12</f>
        <v>264513.12</v>
      </c>
      <c r="J43" s="51"/>
      <c r="P43" s="48"/>
    </row>
    <row r="44" spans="2:16" ht="15" customHeight="1" x14ac:dyDescent="0.25">
      <c r="B44" s="2" t="s">
        <v>28</v>
      </c>
      <c r="C44" s="49" t="s">
        <v>46</v>
      </c>
      <c r="D44" s="49"/>
      <c r="E44" s="49"/>
      <c r="F44" s="49"/>
      <c r="G44" s="49"/>
      <c r="H44" s="5">
        <f>H37+H38</f>
        <v>7347.61</v>
      </c>
      <c r="I44" s="50">
        <f>H44*12</f>
        <v>88171.319999999992</v>
      </c>
      <c r="J44" s="51"/>
      <c r="P44" s="48"/>
    </row>
    <row r="45" spans="2:16" ht="21" customHeight="1" thickBot="1" x14ac:dyDescent="0.3">
      <c r="B45" s="42" t="s">
        <v>33</v>
      </c>
      <c r="C45" s="56" t="s">
        <v>34</v>
      </c>
      <c r="D45" s="56"/>
      <c r="E45" s="56"/>
      <c r="F45" s="56"/>
      <c r="G45" s="56"/>
      <c r="H45" s="56"/>
      <c r="I45" s="57">
        <f>SUM(I43:J44)</f>
        <v>352684.44</v>
      </c>
      <c r="J45" s="58"/>
      <c r="L45" s="43"/>
      <c r="P45" s="48"/>
    </row>
    <row r="46" spans="2:16" x14ac:dyDescent="0.25">
      <c r="H46" s="43"/>
      <c r="P46" s="43"/>
    </row>
    <row r="47" spans="2:16" x14ac:dyDescent="0.25">
      <c r="N47" s="43"/>
    </row>
    <row r="50" spans="14:14" x14ac:dyDescent="0.25">
      <c r="N50" s="43"/>
    </row>
  </sheetData>
  <mergeCells count="65">
    <mergeCell ref="D11:H11"/>
    <mergeCell ref="I11:J11"/>
    <mergeCell ref="B3:J3"/>
    <mergeCell ref="B4:J4"/>
    <mergeCell ref="B5:J5"/>
    <mergeCell ref="B6:B9"/>
    <mergeCell ref="D6:G6"/>
    <mergeCell ref="I6:J6"/>
    <mergeCell ref="C7:G7"/>
    <mergeCell ref="I7:J7"/>
    <mergeCell ref="C8:G8"/>
    <mergeCell ref="I8:J8"/>
    <mergeCell ref="C9:G9"/>
    <mergeCell ref="I9:J9"/>
    <mergeCell ref="D19:H19"/>
    <mergeCell ref="I19:J19"/>
    <mergeCell ref="B22:B27"/>
    <mergeCell ref="C22:F22"/>
    <mergeCell ref="G22:J22"/>
    <mergeCell ref="C27:E27"/>
    <mergeCell ref="G27:I27"/>
    <mergeCell ref="C36:G36"/>
    <mergeCell ref="I36:J36"/>
    <mergeCell ref="B28:J28"/>
    <mergeCell ref="B29:J29"/>
    <mergeCell ref="C30:G30"/>
    <mergeCell ref="I30:J30"/>
    <mergeCell ref="C31:G31"/>
    <mergeCell ref="I31:J31"/>
    <mergeCell ref="C32:G32"/>
    <mergeCell ref="I32:J32"/>
    <mergeCell ref="C33:H33"/>
    <mergeCell ref="I33:J33"/>
    <mergeCell ref="B35:J35"/>
    <mergeCell ref="C37:G37"/>
    <mergeCell ref="I37:J37"/>
    <mergeCell ref="C38:G38"/>
    <mergeCell ref="I38:J38"/>
    <mergeCell ref="C39:H39"/>
    <mergeCell ref="I39:J39"/>
    <mergeCell ref="C45:H45"/>
    <mergeCell ref="I45:J45"/>
    <mergeCell ref="B41:J41"/>
    <mergeCell ref="C42:G42"/>
    <mergeCell ref="I42:J42"/>
    <mergeCell ref="C43:G43"/>
    <mergeCell ref="I43:J43"/>
    <mergeCell ref="C44:G44"/>
    <mergeCell ref="I44:J44"/>
    <mergeCell ref="B2:J2"/>
    <mergeCell ref="C10:G10"/>
    <mergeCell ref="C18:G18"/>
    <mergeCell ref="I10:J10"/>
    <mergeCell ref="I18:J18"/>
    <mergeCell ref="B13:J13"/>
    <mergeCell ref="B14:B17"/>
    <mergeCell ref="D14:G14"/>
    <mergeCell ref="I14:J14"/>
    <mergeCell ref="C15:G15"/>
    <mergeCell ref="I15:J15"/>
    <mergeCell ref="C16:G16"/>
    <mergeCell ref="I16:J16"/>
    <mergeCell ref="C17:G17"/>
    <mergeCell ref="I17:J17"/>
    <mergeCell ref="B12:J12"/>
  </mergeCells>
  <pageMargins left="0.511811024" right="0.511811024" top="0.78740157499999996" bottom="0.78740157499999996" header="0.31496062000000002" footer="0.31496062000000002"/>
  <pageSetup paperSize="9" scale="69" orientation="portrait" verticalDpi="597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J43"/>
  <sheetViews>
    <sheetView tabSelected="1" workbookViewId="0">
      <selection activeCell="B2" sqref="B2:J2"/>
    </sheetView>
  </sheetViews>
  <sheetFormatPr defaultColWidth="9.140625" defaultRowHeight="15" x14ac:dyDescent="0.25"/>
  <cols>
    <col min="1" max="1" width="2.7109375" style="3" customWidth="1"/>
    <col min="2" max="2" width="9.140625" style="3"/>
    <col min="3" max="3" width="12" style="3" customWidth="1"/>
    <col min="4" max="4" width="17.7109375" style="3" customWidth="1"/>
    <col min="5" max="6" width="14.140625" style="3" customWidth="1"/>
    <col min="7" max="7" width="16" style="3" customWidth="1"/>
    <col min="8" max="8" width="16.85546875" style="3" bestFit="1" customWidth="1"/>
    <col min="9" max="9" width="14.140625" style="3" customWidth="1"/>
    <col min="10" max="10" width="15.85546875" style="3" bestFit="1" customWidth="1"/>
    <col min="11" max="11" width="9.140625" style="3"/>
    <col min="12" max="12" width="14.28515625" style="3" bestFit="1" customWidth="1"/>
    <col min="13" max="13" width="9.5703125" style="3" bestFit="1" customWidth="1"/>
    <col min="14" max="16384" width="9.140625" style="3"/>
  </cols>
  <sheetData>
    <row r="2" spans="2:10" ht="16.5" thickBot="1" x14ac:dyDescent="0.3">
      <c r="B2" s="55" t="s">
        <v>49</v>
      </c>
      <c r="C2" s="55"/>
      <c r="D2" s="55"/>
      <c r="E2" s="55"/>
      <c r="F2" s="55"/>
      <c r="G2" s="55"/>
      <c r="H2" s="55"/>
      <c r="I2" s="55"/>
      <c r="J2" s="55"/>
    </row>
    <row r="3" spans="2:10" ht="31.5" customHeight="1" thickBot="1" x14ac:dyDescent="0.3">
      <c r="B3" s="69" t="s">
        <v>44</v>
      </c>
      <c r="C3" s="70"/>
      <c r="D3" s="70"/>
      <c r="E3" s="70"/>
      <c r="F3" s="70"/>
      <c r="G3" s="70"/>
      <c r="H3" s="70"/>
      <c r="I3" s="70"/>
      <c r="J3" s="71"/>
    </row>
    <row r="4" spans="2:10" ht="8.25" customHeight="1" thickBot="1" x14ac:dyDescent="0.3">
      <c r="B4" s="90"/>
      <c r="C4" s="90"/>
      <c r="D4" s="90"/>
      <c r="E4" s="90"/>
      <c r="F4" s="90"/>
      <c r="G4" s="90"/>
      <c r="H4" s="90"/>
      <c r="I4" s="90"/>
      <c r="J4" s="90"/>
    </row>
    <row r="5" spans="2:10" ht="29.25" customHeight="1" x14ac:dyDescent="0.25">
      <c r="B5" s="75" t="s">
        <v>26</v>
      </c>
      <c r="C5" s="76"/>
      <c r="D5" s="76"/>
      <c r="E5" s="76"/>
      <c r="F5" s="76"/>
      <c r="G5" s="76"/>
      <c r="H5" s="76"/>
      <c r="I5" s="76"/>
      <c r="J5" s="77"/>
    </row>
    <row r="6" spans="2:10" ht="25.5" x14ac:dyDescent="0.25">
      <c r="B6" s="87" t="s">
        <v>18</v>
      </c>
      <c r="C6" s="13" t="s">
        <v>0</v>
      </c>
      <c r="D6" s="88" t="s">
        <v>1</v>
      </c>
      <c r="E6" s="88"/>
      <c r="F6" s="88"/>
      <c r="G6" s="88"/>
      <c r="H6" s="13" t="s">
        <v>19</v>
      </c>
      <c r="I6" s="88" t="s">
        <v>42</v>
      </c>
      <c r="J6" s="89"/>
    </row>
    <row r="7" spans="2:10" ht="21" customHeight="1" x14ac:dyDescent="0.25">
      <c r="B7" s="87"/>
      <c r="C7" s="49" t="s">
        <v>38</v>
      </c>
      <c r="D7" s="49"/>
      <c r="E7" s="49"/>
      <c r="F7" s="49"/>
      <c r="G7" s="49"/>
      <c r="H7" s="4">
        <v>23525.65</v>
      </c>
      <c r="I7" s="50">
        <f>H7*12</f>
        <v>282307.80000000005</v>
      </c>
      <c r="J7" s="51"/>
    </row>
    <row r="8" spans="2:10" ht="21" customHeight="1" x14ac:dyDescent="0.25">
      <c r="B8" s="87"/>
      <c r="C8" s="49" t="s">
        <v>39</v>
      </c>
      <c r="D8" s="49"/>
      <c r="E8" s="49"/>
      <c r="F8" s="49"/>
      <c r="G8" s="49"/>
      <c r="H8" s="4">
        <v>26733.7</v>
      </c>
      <c r="I8" s="50">
        <f t="shared" ref="I8" si="0">H8*12</f>
        <v>320804.40000000002</v>
      </c>
      <c r="J8" s="51"/>
    </row>
    <row r="9" spans="2:10" ht="21" customHeight="1" x14ac:dyDescent="0.25">
      <c r="B9" s="87"/>
      <c r="C9" s="49" t="s">
        <v>40</v>
      </c>
      <c r="D9" s="49"/>
      <c r="E9" s="49"/>
      <c r="F9" s="49"/>
      <c r="G9" s="49"/>
      <c r="H9" s="4">
        <v>21386.959999999999</v>
      </c>
      <c r="I9" s="50">
        <f>H9*12</f>
        <v>256643.52</v>
      </c>
      <c r="J9" s="51"/>
    </row>
    <row r="10" spans="2:10" ht="29.25" customHeight="1" thickBot="1" x14ac:dyDescent="0.3">
      <c r="B10" s="8"/>
      <c r="C10" s="9" t="s">
        <v>14</v>
      </c>
      <c r="D10" s="91" t="s">
        <v>37</v>
      </c>
      <c r="E10" s="91"/>
      <c r="F10" s="91"/>
      <c r="G10" s="91"/>
      <c r="H10" s="91"/>
      <c r="I10" s="97">
        <f>SUM(I7:J9)</f>
        <v>859755.72000000009</v>
      </c>
      <c r="J10" s="98"/>
    </row>
    <row r="11" spans="2:10" ht="7.5" customHeight="1" thickBot="1" x14ac:dyDescent="0.3">
      <c r="B11" s="81"/>
      <c r="C11" s="82"/>
      <c r="D11" s="82"/>
      <c r="E11" s="82"/>
      <c r="F11" s="82"/>
      <c r="G11" s="82"/>
      <c r="H11" s="82"/>
      <c r="I11" s="82"/>
      <c r="J11" s="83"/>
    </row>
    <row r="12" spans="2:10" ht="21" customHeight="1" x14ac:dyDescent="0.25">
      <c r="B12" s="75" t="s">
        <v>27</v>
      </c>
      <c r="C12" s="76"/>
      <c r="D12" s="76"/>
      <c r="E12" s="76"/>
      <c r="F12" s="76"/>
      <c r="G12" s="76"/>
      <c r="H12" s="76"/>
      <c r="I12" s="76"/>
      <c r="J12" s="77"/>
    </row>
    <row r="13" spans="2:10" ht="23.25" customHeight="1" x14ac:dyDescent="0.25">
      <c r="B13" s="87" t="s">
        <v>18</v>
      </c>
      <c r="C13" s="13" t="s">
        <v>0</v>
      </c>
      <c r="D13" s="88" t="s">
        <v>1</v>
      </c>
      <c r="E13" s="88"/>
      <c r="F13" s="88"/>
      <c r="G13" s="88"/>
      <c r="H13" s="13" t="s">
        <v>19</v>
      </c>
      <c r="I13" s="88" t="s">
        <v>42</v>
      </c>
      <c r="J13" s="89"/>
    </row>
    <row r="14" spans="2:10" ht="21" customHeight="1" x14ac:dyDescent="0.25">
      <c r="B14" s="87"/>
      <c r="C14" s="49" t="s">
        <v>38</v>
      </c>
      <c r="D14" s="49"/>
      <c r="E14" s="49"/>
      <c r="F14" s="49"/>
      <c r="G14" s="49"/>
      <c r="H14" s="4">
        <v>5717.22</v>
      </c>
      <c r="I14" s="50">
        <f>H14*12</f>
        <v>68606.64</v>
      </c>
      <c r="J14" s="51"/>
    </row>
    <row r="15" spans="2:10" ht="21" customHeight="1" x14ac:dyDescent="0.25">
      <c r="B15" s="87"/>
      <c r="C15" s="49" t="s">
        <v>39</v>
      </c>
      <c r="D15" s="49"/>
      <c r="E15" s="49"/>
      <c r="F15" s="49"/>
      <c r="G15" s="49"/>
      <c r="H15" s="4">
        <v>6496.84</v>
      </c>
      <c r="I15" s="50">
        <f t="shared" ref="I15:I16" si="1">H15*12</f>
        <v>77962.080000000002</v>
      </c>
      <c r="J15" s="51"/>
    </row>
    <row r="16" spans="2:10" ht="21" customHeight="1" x14ac:dyDescent="0.25">
      <c r="B16" s="87"/>
      <c r="C16" s="49" t="s">
        <v>40</v>
      </c>
      <c r="D16" s="49"/>
      <c r="E16" s="49"/>
      <c r="F16" s="49"/>
      <c r="G16" s="49"/>
      <c r="H16" s="4">
        <v>5197.4799999999996</v>
      </c>
      <c r="I16" s="50">
        <f t="shared" si="1"/>
        <v>62369.759999999995</v>
      </c>
      <c r="J16" s="51"/>
    </row>
    <row r="17" spans="2:10" ht="24.75" customHeight="1" thickBot="1" x14ac:dyDescent="0.3">
      <c r="B17" s="8"/>
      <c r="C17" s="9" t="s">
        <v>15</v>
      </c>
      <c r="D17" s="91" t="s">
        <v>36</v>
      </c>
      <c r="E17" s="91"/>
      <c r="F17" s="91"/>
      <c r="G17" s="91"/>
      <c r="H17" s="91"/>
      <c r="I17" s="97">
        <f>SUM(I14:J16)</f>
        <v>208938.47999999998</v>
      </c>
      <c r="J17" s="98"/>
    </row>
    <row r="18" spans="2:10" ht="7.5" customHeight="1" x14ac:dyDescent="0.25">
      <c r="B18" s="10"/>
      <c r="C18" s="11"/>
      <c r="D18" s="11"/>
      <c r="E18" s="11"/>
      <c r="F18" s="11"/>
      <c r="G18" s="11"/>
      <c r="H18" s="11"/>
      <c r="I18" s="11"/>
      <c r="J18" s="12"/>
    </row>
    <row r="19" spans="2:10" ht="7.5" customHeight="1" thickBot="1" x14ac:dyDescent="0.3">
      <c r="B19" s="10"/>
      <c r="C19" s="11"/>
      <c r="D19" s="11"/>
      <c r="E19" s="11"/>
      <c r="F19" s="11"/>
      <c r="G19" s="11"/>
      <c r="H19" s="11"/>
      <c r="I19" s="11"/>
      <c r="J19" s="12"/>
    </row>
    <row r="20" spans="2:10" ht="18" customHeight="1" thickBot="1" x14ac:dyDescent="0.3">
      <c r="B20" s="84" t="s">
        <v>16</v>
      </c>
      <c r="C20" s="78" t="s">
        <v>22</v>
      </c>
      <c r="D20" s="79"/>
      <c r="E20" s="79"/>
      <c r="F20" s="80"/>
      <c r="G20" s="92" t="s">
        <v>23</v>
      </c>
      <c r="H20" s="93"/>
      <c r="I20" s="93"/>
      <c r="J20" s="94"/>
    </row>
    <row r="21" spans="2:10" ht="18" customHeight="1" thickBot="1" x14ac:dyDescent="0.3">
      <c r="B21" s="85"/>
      <c r="C21" s="14" t="s">
        <v>5</v>
      </c>
      <c r="D21" s="47"/>
      <c r="E21" s="15" t="s">
        <v>6</v>
      </c>
      <c r="F21" s="47"/>
      <c r="G21" s="24" t="s">
        <v>5</v>
      </c>
      <c r="H21" s="47"/>
      <c r="I21" s="25" t="s">
        <v>6</v>
      </c>
      <c r="J21" s="47"/>
    </row>
    <row r="22" spans="2:10" ht="18" customHeight="1" x14ac:dyDescent="0.25">
      <c r="B22" s="85"/>
      <c r="C22" s="16"/>
      <c r="D22" s="17" t="s">
        <v>7</v>
      </c>
      <c r="E22" s="18"/>
      <c r="F22" s="19"/>
      <c r="G22" s="26"/>
      <c r="H22" s="27" t="s">
        <v>7</v>
      </c>
      <c r="I22" s="28"/>
      <c r="J22" s="29"/>
    </row>
    <row r="23" spans="2:10" ht="18" customHeight="1" thickBot="1" x14ac:dyDescent="0.3">
      <c r="B23" s="85"/>
      <c r="C23" s="20" t="s">
        <v>8</v>
      </c>
      <c r="D23" s="21" t="s">
        <v>9</v>
      </c>
      <c r="E23" s="21" t="s">
        <v>10</v>
      </c>
      <c r="F23" s="22" t="s">
        <v>11</v>
      </c>
      <c r="G23" s="30" t="s">
        <v>8</v>
      </c>
      <c r="H23" s="31" t="s">
        <v>9</v>
      </c>
      <c r="I23" s="31" t="s">
        <v>10</v>
      </c>
      <c r="J23" s="32" t="s">
        <v>11</v>
      </c>
    </row>
    <row r="24" spans="2:10" ht="18" customHeight="1" thickBot="1" x14ac:dyDescent="0.3">
      <c r="B24" s="85"/>
      <c r="C24" s="46"/>
      <c r="D24" s="47"/>
      <c r="E24" s="47"/>
      <c r="F24" s="47"/>
      <c r="G24" s="46"/>
      <c r="H24" s="47"/>
      <c r="I24" s="47"/>
      <c r="J24" s="47"/>
    </row>
    <row r="25" spans="2:10" ht="18" customHeight="1" thickBot="1" x14ac:dyDescent="0.3">
      <c r="B25" s="86"/>
      <c r="C25" s="99" t="s">
        <v>12</v>
      </c>
      <c r="D25" s="100"/>
      <c r="E25" s="100"/>
      <c r="F25" s="23">
        <f>(((1+D21)*(1+F21)/(1-(C24+D24+E24+F24)))-1)</f>
        <v>0</v>
      </c>
      <c r="G25" s="95" t="s">
        <v>12</v>
      </c>
      <c r="H25" s="96"/>
      <c r="I25" s="96"/>
      <c r="J25" s="33">
        <f>(((1+H21)*(1+J21)/(1-(G24+H24+I24+J24)))-1)</f>
        <v>0</v>
      </c>
    </row>
    <row r="26" spans="2:10" ht="7.5" customHeight="1" thickBot="1" x14ac:dyDescent="0.3">
      <c r="B26" s="81"/>
      <c r="C26" s="82"/>
      <c r="D26" s="82"/>
      <c r="E26" s="82"/>
      <c r="F26" s="82"/>
      <c r="G26" s="82"/>
      <c r="H26" s="82"/>
      <c r="I26" s="82"/>
      <c r="J26" s="83"/>
    </row>
    <row r="27" spans="2:10" ht="27.75" customHeight="1" x14ac:dyDescent="0.25">
      <c r="B27" s="72" t="s">
        <v>31</v>
      </c>
      <c r="C27" s="73"/>
      <c r="D27" s="73"/>
      <c r="E27" s="73"/>
      <c r="F27" s="73"/>
      <c r="G27" s="73"/>
      <c r="H27" s="73"/>
      <c r="I27" s="73"/>
      <c r="J27" s="74"/>
    </row>
    <row r="28" spans="2:10" ht="21.75" customHeight="1" x14ac:dyDescent="0.25">
      <c r="B28" s="37" t="s">
        <v>3</v>
      </c>
      <c r="C28" s="67" t="s">
        <v>1</v>
      </c>
      <c r="D28" s="67"/>
      <c r="E28" s="67"/>
      <c r="F28" s="67"/>
      <c r="G28" s="67"/>
      <c r="H28" s="38" t="s">
        <v>20</v>
      </c>
      <c r="I28" s="112" t="s">
        <v>43</v>
      </c>
      <c r="J28" s="113"/>
    </row>
    <row r="29" spans="2:10" x14ac:dyDescent="0.25">
      <c r="B29" s="2" t="s">
        <v>2</v>
      </c>
      <c r="C29" s="49" t="s">
        <v>24</v>
      </c>
      <c r="D29" s="49"/>
      <c r="E29" s="49"/>
      <c r="F29" s="49"/>
      <c r="G29" s="49"/>
      <c r="H29" s="5">
        <f>I10/12</f>
        <v>71646.310000000012</v>
      </c>
      <c r="I29" s="50">
        <f>H29*12</f>
        <v>859755.7200000002</v>
      </c>
      <c r="J29" s="51"/>
    </row>
    <row r="30" spans="2:10" x14ac:dyDescent="0.25">
      <c r="B30" s="2" t="s">
        <v>13</v>
      </c>
      <c r="C30" s="49" t="s">
        <v>21</v>
      </c>
      <c r="D30" s="49"/>
      <c r="E30" s="49"/>
      <c r="F30" s="49"/>
      <c r="G30" s="49"/>
      <c r="H30" s="5">
        <f>H29*F25</f>
        <v>0</v>
      </c>
      <c r="I30" s="50">
        <f>H30*12</f>
        <v>0</v>
      </c>
      <c r="J30" s="51"/>
    </row>
    <row r="31" spans="2:10" ht="21" customHeight="1" thickBot="1" x14ac:dyDescent="0.3">
      <c r="B31" s="39" t="s">
        <v>4</v>
      </c>
      <c r="C31" s="66" t="s">
        <v>29</v>
      </c>
      <c r="D31" s="66"/>
      <c r="E31" s="66"/>
      <c r="F31" s="66"/>
      <c r="G31" s="66"/>
      <c r="H31" s="66"/>
      <c r="I31" s="64">
        <f>SUM(I29:J30)</f>
        <v>859755.7200000002</v>
      </c>
      <c r="J31" s="65"/>
    </row>
    <row r="32" spans="2:10" ht="9" customHeight="1" thickBot="1" x14ac:dyDescent="0.3"/>
    <row r="33" spans="2:10" ht="27.75" customHeight="1" x14ac:dyDescent="0.25">
      <c r="B33" s="101" t="s">
        <v>32</v>
      </c>
      <c r="C33" s="102"/>
      <c r="D33" s="102"/>
      <c r="E33" s="102"/>
      <c r="F33" s="102"/>
      <c r="G33" s="102"/>
      <c r="H33" s="102"/>
      <c r="I33" s="102"/>
      <c r="J33" s="103"/>
    </row>
    <row r="34" spans="2:10" ht="21.75" customHeight="1" x14ac:dyDescent="0.25">
      <c r="B34" s="34" t="s">
        <v>3</v>
      </c>
      <c r="C34" s="104" t="s">
        <v>1</v>
      </c>
      <c r="D34" s="104"/>
      <c r="E34" s="104"/>
      <c r="F34" s="104"/>
      <c r="G34" s="104"/>
      <c r="H34" s="35" t="s">
        <v>20</v>
      </c>
      <c r="I34" s="104" t="s">
        <v>43</v>
      </c>
      <c r="J34" s="105"/>
    </row>
    <row r="35" spans="2:10" x14ac:dyDescent="0.25">
      <c r="B35" s="2" t="s">
        <v>15</v>
      </c>
      <c r="C35" s="49" t="s">
        <v>25</v>
      </c>
      <c r="D35" s="49"/>
      <c r="E35" s="49"/>
      <c r="F35" s="49"/>
      <c r="G35" s="49"/>
      <c r="H35" s="5">
        <f>I17/12</f>
        <v>17411.539999999997</v>
      </c>
      <c r="I35" s="50">
        <f>H35*12</f>
        <v>208938.47999999998</v>
      </c>
      <c r="J35" s="51"/>
    </row>
    <row r="36" spans="2:10" x14ac:dyDescent="0.25">
      <c r="B36" s="2" t="s">
        <v>17</v>
      </c>
      <c r="C36" s="49" t="s">
        <v>21</v>
      </c>
      <c r="D36" s="49"/>
      <c r="E36" s="49"/>
      <c r="F36" s="49"/>
      <c r="G36" s="49"/>
      <c r="H36" s="5">
        <f>H35*J25</f>
        <v>0</v>
      </c>
      <c r="I36" s="50">
        <f>H36*12</f>
        <v>0</v>
      </c>
      <c r="J36" s="51"/>
    </row>
    <row r="37" spans="2:10" ht="21" customHeight="1" thickBot="1" x14ac:dyDescent="0.3">
      <c r="B37" s="36" t="s">
        <v>28</v>
      </c>
      <c r="C37" s="52" t="s">
        <v>47</v>
      </c>
      <c r="D37" s="52"/>
      <c r="E37" s="52"/>
      <c r="F37" s="52"/>
      <c r="G37" s="52"/>
      <c r="H37" s="52"/>
      <c r="I37" s="53">
        <f>SUM(I35:J36)</f>
        <v>208938.47999999998</v>
      </c>
      <c r="J37" s="54"/>
    </row>
    <row r="38" spans="2:10" ht="9" customHeight="1" thickBot="1" x14ac:dyDescent="0.3"/>
    <row r="39" spans="2:10" ht="27.75" customHeight="1" x14ac:dyDescent="0.25">
      <c r="B39" s="59" t="s">
        <v>35</v>
      </c>
      <c r="C39" s="60"/>
      <c r="D39" s="60"/>
      <c r="E39" s="60"/>
      <c r="F39" s="60"/>
      <c r="G39" s="60"/>
      <c r="H39" s="60"/>
      <c r="I39" s="60"/>
      <c r="J39" s="61"/>
    </row>
    <row r="40" spans="2:10" ht="25.5" x14ac:dyDescent="0.25">
      <c r="B40" s="40" t="s">
        <v>3</v>
      </c>
      <c r="C40" s="62" t="s">
        <v>1</v>
      </c>
      <c r="D40" s="62"/>
      <c r="E40" s="62"/>
      <c r="F40" s="62"/>
      <c r="G40" s="62"/>
      <c r="H40" s="41" t="s">
        <v>20</v>
      </c>
      <c r="I40" s="62" t="s">
        <v>43</v>
      </c>
      <c r="J40" s="63"/>
    </row>
    <row r="41" spans="2:10" x14ac:dyDescent="0.25">
      <c r="B41" s="2" t="s">
        <v>4</v>
      </c>
      <c r="C41" s="49" t="s">
        <v>45</v>
      </c>
      <c r="D41" s="49"/>
      <c r="E41" s="49"/>
      <c r="F41" s="49"/>
      <c r="G41" s="49"/>
      <c r="H41" s="5">
        <f>H29+H30</f>
        <v>71646.310000000012</v>
      </c>
      <c r="I41" s="50">
        <f>H41*12</f>
        <v>859755.7200000002</v>
      </c>
      <c r="J41" s="51"/>
    </row>
    <row r="42" spans="2:10" x14ac:dyDescent="0.25">
      <c r="B42" s="2" t="s">
        <v>28</v>
      </c>
      <c r="C42" s="49" t="s">
        <v>46</v>
      </c>
      <c r="D42" s="49"/>
      <c r="E42" s="49"/>
      <c r="F42" s="49"/>
      <c r="G42" s="49"/>
      <c r="H42" s="5">
        <f>H35+H36</f>
        <v>17411.539999999997</v>
      </c>
      <c r="I42" s="50">
        <f>H42*12</f>
        <v>208938.47999999998</v>
      </c>
      <c r="J42" s="51"/>
    </row>
    <row r="43" spans="2:10" ht="21" customHeight="1" thickBot="1" x14ac:dyDescent="0.3">
      <c r="B43" s="42" t="s">
        <v>33</v>
      </c>
      <c r="C43" s="56" t="s">
        <v>34</v>
      </c>
      <c r="D43" s="56"/>
      <c r="E43" s="56"/>
      <c r="F43" s="56"/>
      <c r="G43" s="56"/>
      <c r="H43" s="56"/>
      <c r="I43" s="57">
        <f>SUM(I41:J42)</f>
        <v>1068694.2000000002</v>
      </c>
      <c r="J43" s="58"/>
    </row>
  </sheetData>
  <protectedRanges>
    <protectedRange algorithmName="SHA-512" hashValue="Wu9fSjioXQe52dDxF96KfyaQbCodzqojszKQvGWofKJJg3CuqaaZtT9yGxlR59ndOxqquClmVJaTMSgDXxE7Cw==" saltValue="A42aXhgGv2jXKDw5lR5zvw==" spinCount="100000" sqref="H7:H9" name="Intervalo1"/>
    <protectedRange algorithmName="SHA-512" hashValue="Wu9fSjioXQe52dDxF96KfyaQbCodzqojszKQvGWofKJJg3CuqaaZtT9yGxlR59ndOxqquClmVJaTMSgDXxE7Cw==" saltValue="A42aXhgGv2jXKDw5lR5zvw==" spinCount="100000" sqref="H14:H16" name="Intervalo1_1"/>
    <protectedRange algorithmName="SHA-512" hashValue="Wu9fSjioXQe52dDxF96KfyaQbCodzqojszKQvGWofKJJg3CuqaaZtT9yGxlR59ndOxqquClmVJaTMSgDXxE7Cw==" saltValue="A42aXhgGv2jXKDw5lR5zvw==" spinCount="100000" sqref="C22:J24 I21 G21 E21 C21" name="Intervalo1_2"/>
  </protectedRanges>
  <mergeCells count="61">
    <mergeCell ref="B11:J11"/>
    <mergeCell ref="B3:J3"/>
    <mergeCell ref="B4:J4"/>
    <mergeCell ref="B5:J5"/>
    <mergeCell ref="B6:B9"/>
    <mergeCell ref="D6:G6"/>
    <mergeCell ref="I6:J6"/>
    <mergeCell ref="C7:G7"/>
    <mergeCell ref="I7:J7"/>
    <mergeCell ref="C8:G8"/>
    <mergeCell ref="I8:J8"/>
    <mergeCell ref="C9:G9"/>
    <mergeCell ref="I9:J9"/>
    <mergeCell ref="D10:H10"/>
    <mergeCell ref="I10:J10"/>
    <mergeCell ref="B12:J12"/>
    <mergeCell ref="B13:B16"/>
    <mergeCell ref="D13:G13"/>
    <mergeCell ref="I13:J13"/>
    <mergeCell ref="C14:G14"/>
    <mergeCell ref="I14:J14"/>
    <mergeCell ref="C15:G15"/>
    <mergeCell ref="I15:J15"/>
    <mergeCell ref="C16:G16"/>
    <mergeCell ref="I16:J16"/>
    <mergeCell ref="D17:H17"/>
    <mergeCell ref="I17:J17"/>
    <mergeCell ref="B20:B25"/>
    <mergeCell ref="C20:F20"/>
    <mergeCell ref="G20:J20"/>
    <mergeCell ref="C25:E25"/>
    <mergeCell ref="G25:I25"/>
    <mergeCell ref="C34:G34"/>
    <mergeCell ref="I34:J34"/>
    <mergeCell ref="B26:J26"/>
    <mergeCell ref="B27:J27"/>
    <mergeCell ref="C28:G28"/>
    <mergeCell ref="I28:J28"/>
    <mergeCell ref="C29:G29"/>
    <mergeCell ref="I29:J29"/>
    <mergeCell ref="C30:G30"/>
    <mergeCell ref="I30:J30"/>
    <mergeCell ref="C31:H31"/>
    <mergeCell ref="I31:J31"/>
    <mergeCell ref="B33:J33"/>
    <mergeCell ref="B2:J2"/>
    <mergeCell ref="C43:H43"/>
    <mergeCell ref="I43:J43"/>
    <mergeCell ref="B39:J39"/>
    <mergeCell ref="C40:G40"/>
    <mergeCell ref="I40:J40"/>
    <mergeCell ref="C41:G41"/>
    <mergeCell ref="I41:J41"/>
    <mergeCell ref="C42:G42"/>
    <mergeCell ref="I42:J42"/>
    <mergeCell ref="C35:G35"/>
    <mergeCell ref="I35:J35"/>
    <mergeCell ref="C36:G36"/>
    <mergeCell ref="I36:J36"/>
    <mergeCell ref="C37:H37"/>
    <mergeCell ref="I37:J37"/>
  </mergeCells>
  <pageMargins left="0.511811024" right="0.511811024" top="0.78740157499999996" bottom="0.78740157499999996" header="0.31496062000000002" footer="0.31496062000000002"/>
  <pageSetup paperSize="9" scale="69"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ANEXO 1 - LOTE 1</vt:lpstr>
      <vt:lpstr>ANEXO 1 - LOTE 2</vt:lpstr>
      <vt:lpstr>ANEXO 1 - LOTE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Zampieri</dc:creator>
  <cp:lastModifiedBy>Wandemberg Sampaio</cp:lastModifiedBy>
  <cp:lastPrinted>2023-04-24T11:52:55Z</cp:lastPrinted>
  <dcterms:created xsi:type="dcterms:W3CDTF">2020-04-22T14:43:41Z</dcterms:created>
  <dcterms:modified xsi:type="dcterms:W3CDTF">2023-04-24T11:53:56Z</dcterms:modified>
</cp:coreProperties>
</file>